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persaud\Desktop\TENDERS - TRANSFORMERS &amp; LINE HARDWARE\RAM\TRANSFORMER\"/>
    </mc:Choice>
  </mc:AlternateContent>
  <bookViews>
    <workbookView xWindow="0" yWindow="0" windowWidth="20490" windowHeight="7620"/>
  </bookViews>
  <sheets>
    <sheet name="Schedule of Requirements" sheetId="14" r:id="rId1"/>
    <sheet name="1 ph 10 kVA" sheetId="6" r:id="rId2"/>
    <sheet name="1 ph 15 kVA" sheetId="7" r:id="rId3"/>
    <sheet name="1 ph 25 kVA" sheetId="8" r:id="rId4"/>
    <sheet name="1 ph 37.5 kVA" sheetId="13" r:id="rId5"/>
    <sheet name="1 ph 50 kVA" sheetId="9" r:id="rId6"/>
    <sheet name="1 ph 75 kVA" sheetId="10" r:id="rId7"/>
    <sheet name="1 ph 100 kVA" sheetId="11" r:id="rId8"/>
    <sheet name="1 ph 167 kVA" sheetId="12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6" l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74" i="7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74" i="8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74" i="13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74" i="9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74" i="10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74" i="1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72" i="11"/>
  <c r="A73" i="11" s="1"/>
  <c r="A76" i="12"/>
  <c r="A77" i="12"/>
  <c r="D110" i="6"/>
  <c r="I9" i="6"/>
  <c r="I5" i="6"/>
  <c r="I7" i="6" s="1"/>
  <c r="I9" i="7"/>
  <c r="I5" i="7"/>
  <c r="I7" i="7" s="1"/>
  <c r="I9" i="8"/>
  <c r="I5" i="8"/>
  <c r="I7" i="8" s="1"/>
  <c r="I10" i="8" s="1"/>
  <c r="D48" i="13"/>
  <c r="I9" i="13"/>
  <c r="I5" i="13"/>
  <c r="I7" i="13" s="1"/>
  <c r="I10" i="13" s="1"/>
  <c r="D48" i="9"/>
  <c r="I9" i="9"/>
  <c r="I5" i="9"/>
  <c r="I7" i="9" s="1"/>
  <c r="I10" i="9" s="1"/>
  <c r="D48" i="10"/>
  <c r="I9" i="10"/>
  <c r="I5" i="10"/>
  <c r="I7" i="10" s="1"/>
  <c r="D48" i="11"/>
  <c r="I9" i="11"/>
  <c r="I7" i="11"/>
  <c r="I5" i="11"/>
  <c r="I7" i="12"/>
  <c r="I10" i="12" s="1"/>
  <c r="I12" i="12" s="1"/>
  <c r="I13" i="12" s="1"/>
  <c r="D48" i="12" s="1"/>
  <c r="I9" i="12"/>
  <c r="I5" i="12"/>
  <c r="D30" i="13"/>
  <c r="D29" i="13"/>
  <c r="A8" i="13"/>
  <c r="A9" i="13" s="1"/>
  <c r="A10" i="13" s="1"/>
  <c r="A11" i="13" s="1"/>
  <c r="A12" i="13" s="1"/>
  <c r="A13" i="13" s="1"/>
  <c r="A14" i="13" s="1"/>
  <c r="A15" i="13" s="1"/>
  <c r="A16" i="13" s="1"/>
  <c r="A18" i="13" s="1"/>
  <c r="A19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9" i="13" s="1"/>
  <c r="A40" i="13" s="1"/>
  <c r="A41" i="13" s="1"/>
  <c r="A42" i="13" s="1"/>
  <c r="A43" i="13" s="1"/>
  <c r="A44" i="13" s="1"/>
  <c r="A46" i="13" s="1"/>
  <c r="A47" i="13" s="1"/>
  <c r="A48" i="13" s="1"/>
  <c r="A49" i="13" s="1"/>
  <c r="A51" i="13" s="1"/>
  <c r="A52" i="13" s="1"/>
  <c r="A53" i="13" s="1"/>
  <c r="A55" i="13" s="1"/>
  <c r="A56" i="13" s="1"/>
  <c r="A58" i="13" s="1"/>
  <c r="A59" i="13" s="1"/>
  <c r="A60" i="13" s="1"/>
  <c r="A61" i="13" s="1"/>
  <c r="A62" i="13" s="1"/>
  <c r="A63" i="13" s="1"/>
  <c r="A64" i="13" s="1"/>
  <c r="A65" i="13" s="1"/>
  <c r="A67" i="13" s="1"/>
  <c r="A68" i="13" s="1"/>
  <c r="A69" i="13" s="1"/>
  <c r="A70" i="13" s="1"/>
  <c r="A71" i="13" s="1"/>
  <c r="A72" i="13" s="1"/>
  <c r="A73" i="13" s="1"/>
  <c r="A7" i="13"/>
  <c r="I10" i="7" l="1"/>
  <c r="I11" i="7" s="1"/>
  <c r="I10" i="6"/>
  <c r="I11" i="6" s="1"/>
  <c r="I12" i="8"/>
  <c r="I13" i="8" s="1"/>
  <c r="D48" i="8" s="1"/>
  <c r="I11" i="8"/>
  <c r="I11" i="13"/>
  <c r="I12" i="13"/>
  <c r="I13" i="13" s="1"/>
  <c r="I12" i="9"/>
  <c r="I13" i="9" s="1"/>
  <c r="I11" i="9"/>
  <c r="I10" i="10"/>
  <c r="I11" i="10"/>
  <c r="I12" i="10"/>
  <c r="I13" i="10" s="1"/>
  <c r="I10" i="11"/>
  <c r="I12" i="11" s="1"/>
  <c r="I13" i="11" s="1"/>
  <c r="I11" i="12"/>
  <c r="A91" i="13"/>
  <c r="A92" i="13" s="1"/>
  <c r="A94" i="13" s="1"/>
  <c r="A95" i="13" s="1"/>
  <c r="A97" i="13" s="1"/>
  <c r="A98" i="13" s="1"/>
  <c r="A99" i="13" s="1"/>
  <c r="A100" i="13" s="1"/>
  <c r="A101" i="13" s="1"/>
  <c r="A102" i="13" s="1"/>
  <c r="A109" i="13" s="1"/>
  <c r="A110" i="13" s="1"/>
  <c r="A112" i="13" s="1"/>
  <c r="A113" i="13" s="1"/>
  <c r="A114" i="13" s="1"/>
  <c r="A115" i="13" s="1"/>
  <c r="A116" i="13" s="1"/>
  <c r="A118" i="13" s="1"/>
  <c r="A119" i="13" s="1"/>
  <c r="A120" i="13" s="1"/>
  <c r="A121" i="13" s="1"/>
  <c r="A122" i="13" s="1"/>
  <c r="A123" i="13" s="1"/>
  <c r="A124" i="13" s="1"/>
  <c r="A126" i="13" s="1"/>
  <c r="A127" i="13" s="1"/>
  <c r="A128" i="13" s="1"/>
  <c r="A129" i="13" s="1"/>
  <c r="A130" i="13" s="1"/>
  <c r="A131" i="13" s="1"/>
  <c r="A132" i="13" s="1"/>
  <c r="A133" i="13" s="1"/>
  <c r="D30" i="12"/>
  <c r="D29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8" i="12" s="1"/>
  <c r="A19" i="12" s="1"/>
  <c r="A20" i="12" s="1"/>
  <c r="A21" i="12" s="1"/>
  <c r="A22" i="12" s="1"/>
  <c r="A23" i="12" s="1"/>
  <c r="A24" i="12" s="1"/>
  <c r="A25" i="12" s="1"/>
  <c r="A26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9" i="12" s="1"/>
  <c r="A40" i="12" s="1"/>
  <c r="A41" i="12" s="1"/>
  <c r="A42" i="12" s="1"/>
  <c r="A43" i="12" s="1"/>
  <c r="A44" i="12" s="1"/>
  <c r="A46" i="12" s="1"/>
  <c r="A47" i="12" s="1"/>
  <c r="A48" i="12" s="1"/>
  <c r="A49" i="12" s="1"/>
  <c r="A51" i="12" s="1"/>
  <c r="A52" i="12" s="1"/>
  <c r="A53" i="12" s="1"/>
  <c r="A55" i="12" s="1"/>
  <c r="A56" i="12" s="1"/>
  <c r="A58" i="12" s="1"/>
  <c r="A59" i="12" s="1"/>
  <c r="A60" i="12" s="1"/>
  <c r="A61" i="12" s="1"/>
  <c r="A62" i="12" s="1"/>
  <c r="A63" i="12" s="1"/>
  <c r="A64" i="12" s="1"/>
  <c r="A65" i="12" s="1"/>
  <c r="A67" i="12" s="1"/>
  <c r="A68" i="12" s="1"/>
  <c r="A69" i="12" s="1"/>
  <c r="A70" i="12" s="1"/>
  <c r="A71" i="12" s="1"/>
  <c r="A72" i="12" s="1"/>
  <c r="A73" i="12" s="1"/>
  <c r="A74" i="12" s="1"/>
  <c r="D30" i="11"/>
  <c r="D29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8" i="11" s="1"/>
  <c r="A19" i="11" s="1"/>
  <c r="A20" i="11" s="1"/>
  <c r="A21" i="11" s="1"/>
  <c r="A22" i="11" s="1"/>
  <c r="A23" i="11" s="1"/>
  <c r="A24" i="11" s="1"/>
  <c r="A25" i="11" s="1"/>
  <c r="A26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9" i="11" s="1"/>
  <c r="A40" i="11" s="1"/>
  <c r="A41" i="11" s="1"/>
  <c r="A42" i="11" s="1"/>
  <c r="A43" i="11" s="1"/>
  <c r="A44" i="11" s="1"/>
  <c r="A46" i="11" s="1"/>
  <c r="A47" i="11" s="1"/>
  <c r="A48" i="11" s="1"/>
  <c r="A49" i="11" s="1"/>
  <c r="A51" i="11" s="1"/>
  <c r="A52" i="11" s="1"/>
  <c r="A53" i="11" s="1"/>
  <c r="A55" i="11" s="1"/>
  <c r="A56" i="11" s="1"/>
  <c r="A58" i="11" s="1"/>
  <c r="A59" i="11" s="1"/>
  <c r="A60" i="11" s="1"/>
  <c r="A61" i="11" s="1"/>
  <c r="A62" i="11" s="1"/>
  <c r="A63" i="11" s="1"/>
  <c r="A64" i="11" s="1"/>
  <c r="A65" i="11" s="1"/>
  <c r="A67" i="11" s="1"/>
  <c r="A68" i="11" s="1"/>
  <c r="A69" i="11" s="1"/>
  <c r="A70" i="11" s="1"/>
  <c r="A71" i="11" s="1"/>
  <c r="D30" i="10"/>
  <c r="D29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8" i="10" s="1"/>
  <c r="A19" i="10" s="1"/>
  <c r="A20" i="10" s="1"/>
  <c r="A21" i="10" s="1"/>
  <c r="A22" i="10" s="1"/>
  <c r="A23" i="10" s="1"/>
  <c r="A24" i="10" s="1"/>
  <c r="A25" i="10" s="1"/>
  <c r="A26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4" i="10" s="1"/>
  <c r="A46" i="10" s="1"/>
  <c r="A47" i="10" s="1"/>
  <c r="A48" i="10" s="1"/>
  <c r="A49" i="10" s="1"/>
  <c r="A51" i="10" s="1"/>
  <c r="A52" i="10" s="1"/>
  <c r="A53" i="10" s="1"/>
  <c r="A55" i="10" s="1"/>
  <c r="A56" i="10" s="1"/>
  <c r="A58" i="10" s="1"/>
  <c r="A59" i="10" s="1"/>
  <c r="A60" i="10" s="1"/>
  <c r="A61" i="10" s="1"/>
  <c r="A62" i="10" s="1"/>
  <c r="A63" i="10" s="1"/>
  <c r="A64" i="10" s="1"/>
  <c r="A65" i="10" s="1"/>
  <c r="A67" i="10" s="1"/>
  <c r="A68" i="10" s="1"/>
  <c r="A69" i="10" s="1"/>
  <c r="A70" i="10" s="1"/>
  <c r="A71" i="10" s="1"/>
  <c r="A72" i="10" s="1"/>
  <c r="A73" i="10" s="1"/>
  <c r="D30" i="9"/>
  <c r="D29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8" i="9" s="1"/>
  <c r="A19" i="9" s="1"/>
  <c r="A20" i="9" s="1"/>
  <c r="A21" i="9" s="1"/>
  <c r="A22" i="9" s="1"/>
  <c r="A23" i="9" s="1"/>
  <c r="A24" i="9" s="1"/>
  <c r="A25" i="9" s="1"/>
  <c r="A26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9" i="9" s="1"/>
  <c r="A40" i="9" s="1"/>
  <c r="A41" i="9" s="1"/>
  <c r="A42" i="9" s="1"/>
  <c r="A43" i="9" s="1"/>
  <c r="A44" i="9" s="1"/>
  <c r="A46" i="9" s="1"/>
  <c r="A47" i="9" s="1"/>
  <c r="A48" i="9" s="1"/>
  <c r="A49" i="9" s="1"/>
  <c r="A51" i="9" s="1"/>
  <c r="A52" i="9" s="1"/>
  <c r="A53" i="9" s="1"/>
  <c r="A55" i="9" s="1"/>
  <c r="A56" i="9" s="1"/>
  <c r="A58" i="9" s="1"/>
  <c r="A59" i="9" s="1"/>
  <c r="A60" i="9" s="1"/>
  <c r="A61" i="9" s="1"/>
  <c r="A62" i="9" s="1"/>
  <c r="A63" i="9" s="1"/>
  <c r="A64" i="9" s="1"/>
  <c r="A65" i="9" s="1"/>
  <c r="A67" i="9" s="1"/>
  <c r="A68" i="9" s="1"/>
  <c r="A69" i="9" s="1"/>
  <c r="A70" i="9" s="1"/>
  <c r="A71" i="9" s="1"/>
  <c r="A72" i="9" s="1"/>
  <c r="A73" i="9" s="1"/>
  <c r="D30" i="8"/>
  <c r="D29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8" i="8" s="1"/>
  <c r="A19" i="8" s="1"/>
  <c r="A20" i="8" s="1"/>
  <c r="A21" i="8" s="1"/>
  <c r="A22" i="8" s="1"/>
  <c r="A23" i="8" s="1"/>
  <c r="A24" i="8" s="1"/>
  <c r="A25" i="8" s="1"/>
  <c r="A26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9" i="8" s="1"/>
  <c r="A40" i="8" s="1"/>
  <c r="A41" i="8" s="1"/>
  <c r="A42" i="8" s="1"/>
  <c r="A43" i="8" s="1"/>
  <c r="A44" i="8" s="1"/>
  <c r="A46" i="8" s="1"/>
  <c r="A47" i="8" s="1"/>
  <c r="A48" i="8" s="1"/>
  <c r="A49" i="8" s="1"/>
  <c r="A51" i="8" s="1"/>
  <c r="A52" i="8" s="1"/>
  <c r="A53" i="8" s="1"/>
  <c r="A55" i="8" s="1"/>
  <c r="A56" i="8" s="1"/>
  <c r="A58" i="8" s="1"/>
  <c r="A59" i="8" s="1"/>
  <c r="A60" i="8" s="1"/>
  <c r="A61" i="8" s="1"/>
  <c r="A62" i="8" s="1"/>
  <c r="A63" i="8" s="1"/>
  <c r="A64" i="8" s="1"/>
  <c r="A65" i="8" s="1"/>
  <c r="A67" i="8" s="1"/>
  <c r="A68" i="8" s="1"/>
  <c r="A69" i="8" s="1"/>
  <c r="A70" i="8" s="1"/>
  <c r="A71" i="8" s="1"/>
  <c r="A72" i="8" s="1"/>
  <c r="A73" i="8" s="1"/>
  <c r="D30" i="7"/>
  <c r="D29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8" i="7" s="1"/>
  <c r="A19" i="7" s="1"/>
  <c r="A20" i="7" s="1"/>
  <c r="A21" i="7" s="1"/>
  <c r="A22" i="7" s="1"/>
  <c r="A23" i="7" s="1"/>
  <c r="A24" i="7" s="1"/>
  <c r="A25" i="7" s="1"/>
  <c r="A26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9" i="7" s="1"/>
  <c r="A40" i="7" s="1"/>
  <c r="A41" i="7" s="1"/>
  <c r="A42" i="7" s="1"/>
  <c r="A43" i="7" s="1"/>
  <c r="A44" i="7" s="1"/>
  <c r="A46" i="7" s="1"/>
  <c r="A47" i="7" s="1"/>
  <c r="A48" i="7" s="1"/>
  <c r="A49" i="7" s="1"/>
  <c r="A51" i="7" s="1"/>
  <c r="A52" i="7" s="1"/>
  <c r="A53" i="7" s="1"/>
  <c r="A55" i="7" s="1"/>
  <c r="A56" i="7" s="1"/>
  <c r="A58" i="7" s="1"/>
  <c r="A59" i="7" s="1"/>
  <c r="A60" i="7" s="1"/>
  <c r="A61" i="7" s="1"/>
  <c r="A62" i="7" s="1"/>
  <c r="A63" i="7" s="1"/>
  <c r="A64" i="7" s="1"/>
  <c r="A65" i="7" s="1"/>
  <c r="A67" i="7" s="1"/>
  <c r="A68" i="7" s="1"/>
  <c r="A69" i="7" s="1"/>
  <c r="A70" i="7" s="1"/>
  <c r="A71" i="7" s="1"/>
  <c r="A72" i="7" s="1"/>
  <c r="A73" i="7" s="1"/>
  <c r="I12" i="7" l="1"/>
  <c r="I13" i="7" s="1"/>
  <c r="D48" i="7" s="1"/>
  <c r="I12" i="6"/>
  <c r="I13" i="6" s="1"/>
  <c r="D48" i="6" s="1"/>
  <c r="I11" i="11"/>
  <c r="A78" i="12"/>
  <c r="A75" i="12"/>
  <c r="A91" i="11"/>
  <c r="A92" i="11" s="1"/>
  <c r="A94" i="11" s="1"/>
  <c r="A95" i="11" s="1"/>
  <c r="A97" i="11" s="1"/>
  <c r="A98" i="11" s="1"/>
  <c r="A99" i="11" s="1"/>
  <c r="A100" i="11" s="1"/>
  <c r="A101" i="11" s="1"/>
  <c r="A102" i="11" s="1"/>
  <c r="A91" i="10"/>
  <c r="A92" i="10" s="1"/>
  <c r="A94" i="10" s="1"/>
  <c r="A95" i="10" s="1"/>
  <c r="A97" i="10" s="1"/>
  <c r="A98" i="10" s="1"/>
  <c r="A99" i="10" s="1"/>
  <c r="A100" i="10" s="1"/>
  <c r="A101" i="10" s="1"/>
  <c r="A102" i="10" s="1"/>
  <c r="A91" i="9"/>
  <c r="A92" i="9" s="1"/>
  <c r="A94" i="9" s="1"/>
  <c r="A95" i="9" s="1"/>
  <c r="A97" i="9" s="1"/>
  <c r="A98" i="9" s="1"/>
  <c r="A99" i="9" s="1"/>
  <c r="A100" i="9" s="1"/>
  <c r="A101" i="9" s="1"/>
  <c r="A102" i="9" s="1"/>
  <c r="A91" i="8"/>
  <c r="A92" i="8" s="1"/>
  <c r="A94" i="8" s="1"/>
  <c r="A95" i="8" s="1"/>
  <c r="A97" i="8" s="1"/>
  <c r="A98" i="8" s="1"/>
  <c r="A99" i="8" s="1"/>
  <c r="A100" i="8" s="1"/>
  <c r="A101" i="8" s="1"/>
  <c r="A102" i="8" s="1"/>
  <c r="A91" i="7"/>
  <c r="A92" i="7" s="1"/>
  <c r="A94" i="7" s="1"/>
  <c r="A95" i="7" s="1"/>
  <c r="A97" i="7" s="1"/>
  <c r="A98" i="7" s="1"/>
  <c r="A99" i="7" s="1"/>
  <c r="A100" i="7" s="1"/>
  <c r="A101" i="7" s="1"/>
  <c r="A102" i="7" s="1"/>
  <c r="D30" i="6"/>
  <c r="A80" i="12" l="1"/>
  <c r="A81" i="12" s="1"/>
  <c r="A82" i="12" s="1"/>
  <c r="A83" i="12" s="1"/>
  <c r="A84" i="12" s="1"/>
  <c r="A85" i="12" s="1"/>
  <c r="A86" i="12" s="1"/>
  <c r="A87" i="12" s="1"/>
  <c r="A88" i="12" s="1"/>
  <c r="A89" i="12" s="1"/>
  <c r="A91" i="12" s="1"/>
  <c r="A92" i="12" s="1"/>
  <c r="A94" i="12" s="1"/>
  <c r="A95" i="12" s="1"/>
  <c r="A97" i="12" s="1"/>
  <c r="A98" i="12" s="1"/>
  <c r="A99" i="12" s="1"/>
  <c r="A100" i="12" s="1"/>
  <c r="A101" i="12" s="1"/>
  <c r="A102" i="12" s="1"/>
  <c r="A109" i="12" s="1"/>
  <c r="A110" i="12" s="1"/>
  <c r="A112" i="12" s="1"/>
  <c r="A113" i="12" s="1"/>
  <c r="A114" i="12" s="1"/>
  <c r="A115" i="12" s="1"/>
  <c r="A116" i="12" s="1"/>
  <c r="A118" i="12" s="1"/>
  <c r="A119" i="12" s="1"/>
  <c r="A120" i="12" s="1"/>
  <c r="A121" i="12" s="1"/>
  <c r="A122" i="12" s="1"/>
  <c r="A123" i="12" s="1"/>
  <c r="A124" i="12" s="1"/>
  <c r="A126" i="12" s="1"/>
  <c r="A127" i="12" s="1"/>
  <c r="A128" i="12" s="1"/>
  <c r="A129" i="12" s="1"/>
  <c r="A130" i="12" s="1"/>
  <c r="A131" i="12" s="1"/>
  <c r="A132" i="12" s="1"/>
  <c r="A133" i="12" s="1"/>
  <c r="A79" i="12"/>
  <c r="A109" i="11"/>
  <c r="A110" i="11" s="1"/>
  <c r="A112" i="11" s="1"/>
  <c r="A113" i="11" s="1"/>
  <c r="A114" i="11" s="1"/>
  <c r="A115" i="11" s="1"/>
  <c r="A116" i="11" s="1"/>
  <c r="A118" i="11" s="1"/>
  <c r="A119" i="11" s="1"/>
  <c r="A120" i="11" s="1"/>
  <c r="A121" i="11" s="1"/>
  <c r="A122" i="11" s="1"/>
  <c r="A123" i="11" s="1"/>
  <c r="A124" i="11" s="1"/>
  <c r="A126" i="11" s="1"/>
  <c r="A127" i="11" s="1"/>
  <c r="A128" i="11" s="1"/>
  <c r="A129" i="11" s="1"/>
  <c r="A130" i="11" s="1"/>
  <c r="A131" i="11" s="1"/>
  <c r="A132" i="11" s="1"/>
  <c r="A133" i="11" s="1"/>
  <c r="A109" i="10"/>
  <c r="A110" i="10" s="1"/>
  <c r="A112" i="10" s="1"/>
  <c r="A113" i="10" s="1"/>
  <c r="A114" i="10" s="1"/>
  <c r="A115" i="10" s="1"/>
  <c r="A116" i="10" s="1"/>
  <c r="A118" i="10" s="1"/>
  <c r="A119" i="10" s="1"/>
  <c r="A120" i="10" s="1"/>
  <c r="A121" i="10" s="1"/>
  <c r="A122" i="10" s="1"/>
  <c r="A123" i="10" s="1"/>
  <c r="A124" i="10" s="1"/>
  <c r="A126" i="10" s="1"/>
  <c r="A127" i="10" s="1"/>
  <c r="A128" i="10" s="1"/>
  <c r="A129" i="10" s="1"/>
  <c r="A130" i="10" s="1"/>
  <c r="A131" i="10" s="1"/>
  <c r="A132" i="10" s="1"/>
  <c r="A133" i="10" s="1"/>
  <c r="A109" i="9"/>
  <c r="A110" i="9" s="1"/>
  <c r="A112" i="9" s="1"/>
  <c r="A113" i="9" s="1"/>
  <c r="A114" i="9" s="1"/>
  <c r="A115" i="9" s="1"/>
  <c r="A116" i="9" s="1"/>
  <c r="A118" i="9" s="1"/>
  <c r="A119" i="9" s="1"/>
  <c r="A120" i="9" s="1"/>
  <c r="A121" i="9" s="1"/>
  <c r="A122" i="9" s="1"/>
  <c r="A123" i="9" s="1"/>
  <c r="A124" i="9" s="1"/>
  <c r="A126" i="9" s="1"/>
  <c r="A127" i="9" s="1"/>
  <c r="A128" i="9" s="1"/>
  <c r="A129" i="9" s="1"/>
  <c r="A130" i="9" s="1"/>
  <c r="A131" i="9" s="1"/>
  <c r="A132" i="9" s="1"/>
  <c r="A133" i="9" s="1"/>
  <c r="A109" i="8"/>
  <c r="A110" i="8" s="1"/>
  <c r="A112" i="8" s="1"/>
  <c r="A113" i="8" s="1"/>
  <c r="A114" i="8" s="1"/>
  <c r="A115" i="8" s="1"/>
  <c r="A116" i="8" s="1"/>
  <c r="A118" i="8" s="1"/>
  <c r="A119" i="8" s="1"/>
  <c r="A120" i="8" s="1"/>
  <c r="A121" i="8" s="1"/>
  <c r="A122" i="8" s="1"/>
  <c r="A123" i="8" s="1"/>
  <c r="A124" i="8" s="1"/>
  <c r="A126" i="8" s="1"/>
  <c r="A127" i="8" s="1"/>
  <c r="A128" i="8" s="1"/>
  <c r="A129" i="8" s="1"/>
  <c r="A130" i="8" s="1"/>
  <c r="A131" i="8" s="1"/>
  <c r="A132" i="8" s="1"/>
  <c r="A133" i="8" s="1"/>
  <c r="A109" i="7"/>
  <c r="A110" i="7" s="1"/>
  <c r="A112" i="7" s="1"/>
  <c r="A113" i="7" s="1"/>
  <c r="A114" i="7" s="1"/>
  <c r="A115" i="7" s="1"/>
  <c r="A116" i="7" s="1"/>
  <c r="A118" i="7" s="1"/>
  <c r="A119" i="7" s="1"/>
  <c r="A120" i="7" s="1"/>
  <c r="A121" i="7" s="1"/>
  <c r="A122" i="7" s="1"/>
  <c r="A123" i="7" s="1"/>
  <c r="A124" i="7" s="1"/>
  <c r="A126" i="7" s="1"/>
  <c r="A127" i="7" s="1"/>
  <c r="A128" i="7" s="1"/>
  <c r="A129" i="7" s="1"/>
  <c r="A130" i="7" s="1"/>
  <c r="A131" i="7" s="1"/>
  <c r="A132" i="7" s="1"/>
  <c r="A133" i="7" s="1"/>
  <c r="D29" i="6"/>
  <c r="A7" i="6" l="1"/>
  <c r="A8" i="6" l="1"/>
  <c r="A9" i="6" s="1"/>
  <c r="A10" i="6" s="1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A25" i="6" s="1"/>
  <c r="A26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9" i="6" s="1"/>
  <c r="A40" i="6" s="1"/>
  <c r="A41" i="6" s="1"/>
  <c r="A42" i="6" s="1"/>
  <c r="A43" i="6" s="1"/>
  <c r="A44" i="6" s="1"/>
  <c r="A46" i="6" s="1"/>
  <c r="A47" i="6" s="1"/>
  <c r="A48" i="6" s="1"/>
  <c r="A49" i="6" s="1"/>
  <c r="A51" i="6" s="1"/>
  <c r="A52" i="6" s="1"/>
  <c r="A53" i="6" s="1"/>
  <c r="A55" i="6" l="1"/>
  <c r="A56" i="6" s="1"/>
  <c r="A58" i="6" s="1"/>
  <c r="A59" i="6" s="1"/>
  <c r="A60" i="6" s="1"/>
  <c r="A61" i="6" s="1"/>
  <c r="A62" i="6" s="1"/>
  <c r="A63" i="6" l="1"/>
  <c r="A64" i="6" s="1"/>
  <c r="A65" i="6" s="1"/>
  <c r="A67" i="6" s="1"/>
  <c r="A68" i="6" s="1"/>
  <c r="A69" i="6" s="1"/>
  <c r="A70" i="6" l="1"/>
  <c r="A71" i="6" s="1"/>
  <c r="A72" i="6" s="1"/>
  <c r="A73" i="6" s="1"/>
  <c r="A91" i="6" l="1"/>
  <c r="A92" i="6" s="1"/>
  <c r="A94" i="6" s="1"/>
  <c r="A95" i="6" s="1"/>
  <c r="A97" i="6" s="1"/>
  <c r="A98" i="6" s="1"/>
  <c r="A99" i="6" s="1"/>
  <c r="A100" i="6" s="1"/>
  <c r="A101" i="6" s="1"/>
  <c r="A102" i="6" s="1"/>
  <c r="A109" i="6" l="1"/>
  <c r="A110" i="6" s="1"/>
  <c r="A112" i="6" s="1"/>
  <c r="A113" i="6" s="1"/>
  <c r="A114" i="6" s="1"/>
  <c r="A115" i="6" s="1"/>
  <c r="A116" i="6" s="1"/>
  <c r="A118" i="6" s="1"/>
  <c r="A119" i="6" s="1"/>
  <c r="A120" i="6" s="1"/>
  <c r="A121" i="6" s="1"/>
  <c r="A122" i="6" s="1"/>
  <c r="A123" i="6" s="1"/>
  <c r="A124" i="6" s="1"/>
  <c r="A126" i="6" s="1"/>
  <c r="A127" i="6" s="1"/>
  <c r="A128" i="6" s="1"/>
  <c r="A129" i="6" s="1"/>
  <c r="A130" i="6" s="1"/>
  <c r="A131" i="6" s="1"/>
  <c r="A132" i="6" s="1"/>
  <c r="A133" i="6" s="1"/>
</calcChain>
</file>

<file path=xl/sharedStrings.xml><?xml version="1.0" encoding="utf-8"?>
<sst xmlns="http://schemas.openxmlformats.org/spreadsheetml/2006/main" count="2507" uniqueCount="251">
  <si>
    <t>Item No.</t>
  </si>
  <si>
    <t>Description</t>
  </si>
  <si>
    <t>Unit</t>
  </si>
  <si>
    <t>kVA</t>
  </si>
  <si>
    <t>Rated Frequency</t>
  </si>
  <si>
    <t>Hz</t>
  </si>
  <si>
    <t>Rated Primary Voltage</t>
  </si>
  <si>
    <t>kV</t>
  </si>
  <si>
    <t>Rated Secondary Voltage</t>
  </si>
  <si>
    <t>V</t>
  </si>
  <si>
    <t>No. of Tap Positions/Steps</t>
  </si>
  <si>
    <t>No.</t>
  </si>
  <si>
    <t>%</t>
  </si>
  <si>
    <t>Tesla</t>
  </si>
  <si>
    <t>No Load Current</t>
  </si>
  <si>
    <t>A</t>
  </si>
  <si>
    <t>No-load Loss at Nominal Tap Position and Rated Primary Voltage</t>
  </si>
  <si>
    <t>Load Loss at Nominal Tap Position and Rated Load Current</t>
  </si>
  <si>
    <t>Voltage Regulation at Full Load and Power Factor of 1</t>
  </si>
  <si>
    <t>kA</t>
  </si>
  <si>
    <t>s</t>
  </si>
  <si>
    <t>X/R Ratio</t>
  </si>
  <si>
    <t>Overloading</t>
  </si>
  <si>
    <t>minutes</t>
  </si>
  <si>
    <t>Design maximum outdoor temperature</t>
  </si>
  <si>
    <t>Design continuous ambient temperature</t>
  </si>
  <si>
    <t>Average Winding Temperature Rise</t>
  </si>
  <si>
    <t>Maximum Winding Temperature Rise</t>
  </si>
  <si>
    <t>Manufacturer</t>
  </si>
  <si>
    <t>Manufacturer's data sheet supplied</t>
  </si>
  <si>
    <t>YES/NO</t>
  </si>
  <si>
    <t>HV Bushing BIL</t>
  </si>
  <si>
    <t>mm</t>
  </si>
  <si>
    <t>Minimum earth to phase clearance</t>
  </si>
  <si>
    <t>Spring and lock washer included</t>
  </si>
  <si>
    <t>Tank</t>
  </si>
  <si>
    <t>Tank material</t>
  </si>
  <si>
    <t>Painting method details attached</t>
  </si>
  <si>
    <t>Tank Width</t>
  </si>
  <si>
    <t>Tank Height</t>
  </si>
  <si>
    <t>Weight of Core and Windings</t>
  </si>
  <si>
    <t>kg</t>
  </si>
  <si>
    <t>Weight of Tank</t>
  </si>
  <si>
    <t>Total weight of Transformer without oil</t>
  </si>
  <si>
    <t>Shipping weight of Transformer</t>
  </si>
  <si>
    <t>Name:………………………………………………..</t>
  </si>
  <si>
    <t>Affix Company Seal Below</t>
  </si>
  <si>
    <t>Signature:……………………………………..</t>
  </si>
  <si>
    <t>Date:…………………………………………….</t>
  </si>
  <si>
    <t>GPL</t>
  </si>
  <si>
    <t>YES</t>
  </si>
  <si>
    <t>Number of Phases</t>
  </si>
  <si>
    <t>Transformer Type</t>
  </si>
  <si>
    <t>Tap Steps</t>
  </si>
  <si>
    <t xml:space="preserve">Minimum ambient temperature </t>
  </si>
  <si>
    <t xml:space="preserve">a)  In oil by thermometer                                                 </t>
  </si>
  <si>
    <t xml:space="preserve">b)  In winding by resistance measurement                       </t>
  </si>
  <si>
    <t xml:space="preserve">c)  Limit for hot spot temperature for which the transformer is designed                                                   </t>
  </si>
  <si>
    <t xml:space="preserve">f)  Type of maximum winding temperature indicator       </t>
  </si>
  <si>
    <t xml:space="preserve">Cooling Type </t>
  </si>
  <si>
    <t>ONAN</t>
  </si>
  <si>
    <t>Type and Metal used in HV Terminal</t>
  </si>
  <si>
    <t>Type and Metal used in Earth Terminal</t>
  </si>
  <si>
    <t>Current rating HV Bushing</t>
  </si>
  <si>
    <t>Creepage Distance (minimum) line to line</t>
  </si>
  <si>
    <t>mm/kV</t>
  </si>
  <si>
    <t>Creepage Distance (minimum) line to ground</t>
  </si>
  <si>
    <t>Bidder</t>
  </si>
  <si>
    <t>Min Tap Position (below nominal)</t>
  </si>
  <si>
    <t>Max Tap Position (above nominal)</t>
  </si>
  <si>
    <t>(1% to 2%) x In</t>
  </si>
  <si>
    <t>Rated Power (kVAn - ONAN Rated)</t>
  </si>
  <si>
    <t>Voltage Regulation at Full Load and Power Factor of 80%</t>
  </si>
  <si>
    <t>Rated Short-circuit Current withstand duration (both sides)</t>
  </si>
  <si>
    <t>Oil type</t>
  </si>
  <si>
    <t>Dielectric strength of the oil</t>
  </si>
  <si>
    <t>Duration of 25% Overload at Service Conditions</t>
  </si>
  <si>
    <t>Duration of 50% Overload at Service Conditions</t>
  </si>
  <si>
    <t>2 x In of transformer</t>
  </si>
  <si>
    <t>outdoor type and easily replaceable</t>
  </si>
  <si>
    <t>Tank Dept (length)</t>
  </si>
  <si>
    <t>Resistance temperature detector</t>
  </si>
  <si>
    <t>analog/ digital</t>
  </si>
  <si>
    <t>&lt;80</t>
  </si>
  <si>
    <t>Busing Type</t>
  </si>
  <si>
    <t>Minimum phase to phase clearance HV</t>
  </si>
  <si>
    <t>Transformer Oil</t>
  </si>
  <si>
    <t>Maximum temperature rise over ambient temperature:</t>
  </si>
  <si>
    <t xml:space="preserve">d)  Temperature gradient between windings and oil                </t>
  </si>
  <si>
    <t>e) Type and details of winding hot spot temperature detector</t>
  </si>
  <si>
    <t>Type of bushing insulator - HV</t>
  </si>
  <si>
    <r>
      <t>o</t>
    </r>
    <r>
      <rPr>
        <sz val="11"/>
        <rFont val="Arial"/>
        <family val="2"/>
      </rPr>
      <t>C</t>
    </r>
  </si>
  <si>
    <r>
      <t xml:space="preserve">Tank </t>
    </r>
    <r>
      <rPr>
        <sz val="11"/>
        <rFont val="Arial"/>
        <family val="2"/>
      </rPr>
      <t>(for information purposes only)</t>
    </r>
  </si>
  <si>
    <r>
      <t xml:space="preserve">Weight of Oil at 20 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>C</t>
    </r>
  </si>
  <si>
    <t>120/240</t>
  </si>
  <si>
    <t xml:space="preserve">Type of Winding material on LV Side </t>
  </si>
  <si>
    <t>Type of bushing insulator - LV</t>
  </si>
  <si>
    <t>Current rating LV Bushing</t>
  </si>
  <si>
    <t>Type and Metal used in LV Terminal</t>
  </si>
  <si>
    <t>Internally mounted LV Circuit Breaker</t>
  </si>
  <si>
    <t>Both legs of secondary winding are out to LV bushings</t>
  </si>
  <si>
    <t>Transformer suitable for pole mounting</t>
  </si>
  <si>
    <t>Transformer polarity</t>
  </si>
  <si>
    <t xml:space="preserve">Operation of protective devices are indicated externally </t>
  </si>
  <si>
    <t xml:space="preserve">The Circuit Breaker is controllable with switch on tank </t>
  </si>
  <si>
    <t>Characteristic curves of protective devices are submitted</t>
  </si>
  <si>
    <t>Installation/Service Conditions</t>
  </si>
  <si>
    <t>Maximum altitude above mean sea level</t>
  </si>
  <si>
    <t>m</t>
  </si>
  <si>
    <t>Maximum relative humidity</t>
  </si>
  <si>
    <t>Voltage class</t>
  </si>
  <si>
    <t>subtractive</t>
  </si>
  <si>
    <t>High voltage protective fuse links</t>
  </si>
  <si>
    <t>≤ 1</t>
  </si>
  <si>
    <t>&lt; 2.5</t>
  </si>
  <si>
    <t xml:space="preserve">Suitable for parallel operation with transformers of different rating. </t>
  </si>
  <si>
    <t xml:space="preserve">Suitable for operating in three-phase bank with transformers of same and/or different rating. </t>
  </si>
  <si>
    <t>W</t>
  </si>
  <si>
    <t xml:space="preserve">Type of Winding material on HV Side </t>
  </si>
  <si>
    <t>Minimum phase to phase clearance LV</t>
  </si>
  <si>
    <t>Number of HV bushing terminations</t>
  </si>
  <si>
    <t>Number of LV bushing terminations</t>
  </si>
  <si>
    <t>Number of earthing/grounding terminals comprising of non-ferrous material M12 isometric bolt and nut which include a spring washer and a lock washer.</t>
  </si>
  <si>
    <t>15 kV class lighting arrestor electrically connected to each HV bushing and mechanically secured onto the tank.</t>
  </si>
  <si>
    <t>HV bushings have tinned bronze eyebolt type connectors</t>
  </si>
  <si>
    <t>LV terminals have bi-metallic clamp</t>
  </si>
  <si>
    <t>Bolted cover construction is used</t>
  </si>
  <si>
    <t>mild steel</t>
  </si>
  <si>
    <t>≥ 3</t>
  </si>
  <si>
    <t>Thickness of tank</t>
  </si>
  <si>
    <t>Thickness of top and bottom covers</t>
  </si>
  <si>
    <t>≥ 5</t>
  </si>
  <si>
    <t>Two lifting brackets welded to opposite sides of the tank.</t>
  </si>
  <si>
    <t>Fittings</t>
  </si>
  <si>
    <t>Rating, diagram and terminal marking plate</t>
  </si>
  <si>
    <t>Tank grounding terminal</t>
  </si>
  <si>
    <t>Lifting lugs</t>
  </si>
  <si>
    <t>Drain/sampling valve with plug</t>
  </si>
  <si>
    <t>Manual pressure relief device</t>
  </si>
  <si>
    <t>&gt; 40</t>
  </si>
  <si>
    <t>A list of recommended spare parts and their individual prices is provided.</t>
  </si>
  <si>
    <t>Double wound, sealed type, oil immersed</t>
  </si>
  <si>
    <t>General</t>
  </si>
  <si>
    <t>Type of Transformer</t>
  </si>
  <si>
    <t>It is not necessary to keep the transformer energised to prevent deterioration.</t>
  </si>
  <si>
    <t>Taps &amp; Voltage Regulation</t>
  </si>
  <si>
    <t xml:space="preserve">Rated Short-circuit withstand Current </t>
  </si>
  <si>
    <t>Losses</t>
  </si>
  <si>
    <t>≤ 36</t>
  </si>
  <si>
    <t>≤ 120</t>
  </si>
  <si>
    <t>Flux Density</t>
  </si>
  <si>
    <t>≤ 1.7</t>
  </si>
  <si>
    <t>Magnetic Flux Density at nominal tap, operating at normal voltage and frequency.</t>
  </si>
  <si>
    <t>Magnetic Flux Density (one minute at normal tap) (10% overvoltage at 97% of rated frequency)</t>
  </si>
  <si>
    <t>≤ 1.9</t>
  </si>
  <si>
    <t>Tap changer handles are fitted with covers having gaskets, so that sealing of the transformer under normal conditions is independent of the switch shaft gland.</t>
  </si>
  <si>
    <t>Coils &amp; Windings</t>
  </si>
  <si>
    <t>The core and windings are be vacuum processed.</t>
  </si>
  <si>
    <t>The core and windings are capable of withstanding mechanical shocks.</t>
  </si>
  <si>
    <t>The core is manufactured from burr-free, grain-oriented silicon steel laminations and was precisely stacked to eliminate gaps in the corner joints.</t>
  </si>
  <si>
    <t>Conductor for HV winding - Manufacturer/Supplier</t>
  </si>
  <si>
    <t xml:space="preserve">Conductor for LV winding - Manufacturer/Supplier </t>
  </si>
  <si>
    <t>The windings are insulated with B-stage, epoxy coated, diamond pattern, insulating paper.</t>
  </si>
  <si>
    <t>Bushings &amp; Terminations</t>
  </si>
  <si>
    <t>Class 1 mineral oil that conforms to IEC 60296 or IEEE C57.12.00, section 6.6.1</t>
  </si>
  <si>
    <t>Can the tap changer switch be Locked</t>
  </si>
  <si>
    <t>Tap changer catalogue details attached</t>
  </si>
  <si>
    <t xml:space="preserve">Overcurrent Protection </t>
  </si>
  <si>
    <t>Impedance &amp; Short Circuit Rating</t>
  </si>
  <si>
    <t>≤ 350</t>
  </si>
  <si>
    <t>≤ 1,410</t>
  </si>
  <si>
    <t>≤ 210</t>
  </si>
  <si>
    <t>≤ 850</t>
  </si>
  <si>
    <t>≤ 190</t>
  </si>
  <si>
    <t>≤ 650</t>
  </si>
  <si>
    <t>≤ 135</t>
  </si>
  <si>
    <t>≤ 500</t>
  </si>
  <si>
    <t>≤ 80</t>
  </si>
  <si>
    <t>≤ 290</t>
  </si>
  <si>
    <t>≤ 50</t>
  </si>
  <si>
    <t>≤ 195</t>
  </si>
  <si>
    <t>&lt; 1,000</t>
  </si>
  <si>
    <t>Amp</t>
  </si>
  <si>
    <t>Isc</t>
  </si>
  <si>
    <t>I</t>
  </si>
  <si>
    <t>t</t>
  </si>
  <si>
    <t>1.2% to 1.3 % ± 10%</t>
  </si>
  <si>
    <t>1.2% to 2.5 % ± 10%</t>
  </si>
  <si>
    <t>1.3% to 2.5 % ± 10%</t>
  </si>
  <si>
    <t>Tx</t>
  </si>
  <si>
    <t>Vsec.</t>
  </si>
  <si>
    <t>In</t>
  </si>
  <si>
    <t>%Z</t>
  </si>
  <si>
    <t>M</t>
  </si>
  <si>
    <t>`</t>
  </si>
  <si>
    <t>seconds</t>
  </si>
  <si>
    <t>HV Bushing Power Frequency withstand Voltage - Dry</t>
  </si>
  <si>
    <t>HV Bushing Power Frequency withstand Voltage - Wet</t>
  </si>
  <si>
    <t>LV Bushing Power Frequency withstand Voltage - Dry</t>
  </si>
  <si>
    <t>LV Bushing Power Frequency withstand Voltage - Wet</t>
  </si>
  <si>
    <t>tinned bronze</t>
  </si>
  <si>
    <t xml:space="preserve">bi-metallic </t>
  </si>
  <si>
    <t>non-ferrous</t>
  </si>
  <si>
    <t>Voltage rating HV Bushing (Voltage Class)</t>
  </si>
  <si>
    <t>Voltage rating LV Bushing (Voltage Class)</t>
  </si>
  <si>
    <t>Circuit Breaker and protective links are coordinated</t>
  </si>
  <si>
    <t>The core and windings are vacuum processed.</t>
  </si>
  <si>
    <t>porcelain</t>
  </si>
  <si>
    <t>Rating, diagram, and terminal marking plate</t>
  </si>
  <si>
    <t>Pressure relief valve can be operable manually by hot-stick.</t>
  </si>
  <si>
    <t>analogue/ digital</t>
  </si>
  <si>
    <t>Pressure relief valve can be operable manually by hot stick.</t>
  </si>
  <si>
    <r>
      <t xml:space="preserve">Impedance measured at 85 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C, nominal tap position and rated voltage.  </t>
    </r>
  </si>
  <si>
    <t>1.1 to 1.4</t>
  </si>
  <si>
    <t>1.1 to 1.6</t>
  </si>
  <si>
    <t>1.1 to 1.8</t>
  </si>
  <si>
    <t>1.4 to 1.5</t>
  </si>
  <si>
    <t>1.4 to 1.6</t>
  </si>
  <si>
    <t>1.6 to 1.8</t>
  </si>
  <si>
    <t>1.8 to 2</t>
  </si>
  <si>
    <t>1.8 to 2.5</t>
  </si>
  <si>
    <t>40pu x In</t>
  </si>
  <si>
    <t>35 pu x In</t>
  </si>
  <si>
    <t>35pu x In</t>
  </si>
  <si>
    <t>25pu x In</t>
  </si>
  <si>
    <t>AL/CU</t>
  </si>
  <si>
    <t>UOM</t>
  </si>
  <si>
    <t xml:space="preserve">Description </t>
  </si>
  <si>
    <t>Supplier's Description</t>
  </si>
  <si>
    <t>Manufacturer's Specification</t>
  </si>
  <si>
    <t>Unit Price</t>
  </si>
  <si>
    <t>Total Cost</t>
  </si>
  <si>
    <r>
      <t>Pole Mount Transformers</t>
    </r>
    <r>
      <rPr>
        <u/>
        <sz val="12"/>
        <color rgb="FF000000"/>
        <rFont val="Times New Roman"/>
        <family val="1"/>
      </rPr>
      <t xml:space="preserve"> </t>
    </r>
  </si>
  <si>
    <t>LOT 1</t>
  </si>
  <si>
    <t>Transformer,Pole Mount, Single Phase, 13.8KV, 120/240V, 60 HZ, 10 KVA</t>
  </si>
  <si>
    <t>Transformer,Pole Mount, Single Phase, 13.8KV, 120/240V, 60 HZ, 15 KVA</t>
  </si>
  <si>
    <t>Transformer,Pole Mount, Single Phase, 13.8KV, 120/240V, 60 HZ, 25 KVA</t>
  </si>
  <si>
    <t>Transformer,Pole Mount, Single Phase, 13.8KV, 120/240V, 60 HZ, 50 KVA</t>
  </si>
  <si>
    <t>Transformer,Pole Mount, Single Phase, 13.8KV, 120/240V, 60 HZ, 75 KVA</t>
  </si>
  <si>
    <t>Transformer,Pole Mount, Single Phase, 13.8KV, 120/240V, 60 HZ, 100 KVA</t>
  </si>
  <si>
    <t>Transformer,Pole Mount, Single Phase, 13.8KV, 120/240V, 60 HZ, 167 KVA</t>
  </si>
  <si>
    <t>Delivery Schedule 1 (25%)</t>
  </si>
  <si>
    <t>Delivery Schedule 2 (25%)</t>
  </si>
  <si>
    <t>Delivery Schedule 3 (25%)</t>
  </si>
  <si>
    <t>Delivery Schedule 4 (25%)</t>
  </si>
  <si>
    <t xml:space="preserve">*Quantity </t>
  </si>
  <si>
    <t>Notes:</t>
  </si>
  <si>
    <t>*See note below.</t>
  </si>
  <si>
    <t>**No Load Losses - NLL: Watt</t>
  </si>
  <si>
    <t>**Load Losses - LL: Watt</t>
  </si>
  <si>
    <t>*Where not possible to divide quantities of items in 4 equal part (25%) due to fraction of a unit, please use closest allocation of whole units in the 4 delivery schedule periods rather than using the 25% allocation.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</si>
</sst>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#,##0.0_ ;\-#,##0.0\ "/>
    <numFmt numFmtId="166" formatCode="_-* #,##0.0_-;\-* #,##0.0_-;_-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7" fontId="2" fillId="0" borderId="0" xfId="2" applyNumberFormat="1" applyFont="1" applyAlignment="1">
      <alignment horizontal="center" vertical="center"/>
    </xf>
    <xf numFmtId="49" fontId="2" fillId="0" borderId="0" xfId="0" applyNumberFormat="1" applyFont="1"/>
    <xf numFmtId="10" fontId="2" fillId="0" borderId="0" xfId="0" applyNumberFormat="1" applyFont="1"/>
    <xf numFmtId="167" fontId="2" fillId="0" borderId="0" xfId="2" applyNumberFormat="1" applyFont="1"/>
    <xf numFmtId="166" fontId="2" fillId="0" borderId="0" xfId="2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3</xdr:row>
      <xdr:rowOff>304800</xdr:rowOff>
    </xdr:from>
    <xdr:to>
      <xdr:col>22</xdr:col>
      <xdr:colOff>74924</xdr:colOff>
      <xdr:row>11</xdr:row>
      <xdr:rowOff>263348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56037A-61C4-4156-89DE-FF02356B5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15950" y="819150"/>
          <a:ext cx="4056374" cy="1511123"/>
        </a:xfrm>
        <a:prstGeom prst="rect">
          <a:avLst/>
        </a:prstGeom>
      </xdr:spPr>
    </xdr:pic>
    <xdr:clientData/>
  </xdr:twoCellAnchor>
  <xdr:twoCellAnchor editAs="oneCell">
    <xdr:from>
      <xdr:col>15</xdr:col>
      <xdr:colOff>339090</xdr:colOff>
      <xdr:row>12</xdr:row>
      <xdr:rowOff>40965</xdr:rowOff>
    </xdr:from>
    <xdr:to>
      <xdr:col>23</xdr:col>
      <xdr:colOff>417867</xdr:colOff>
      <xdr:row>21</xdr:row>
      <xdr:rowOff>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CA7062-DC63-43C4-AD09-514657107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35940" y="2460315"/>
          <a:ext cx="5107977" cy="220745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4</xdr:row>
      <xdr:rowOff>2131</xdr:rowOff>
    </xdr:from>
    <xdr:to>
      <xdr:col>15</xdr:col>
      <xdr:colOff>265081</xdr:colOff>
      <xdr:row>27</xdr:row>
      <xdr:rowOff>132118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5CC108-E7F7-45E5-9F23-EB5D25CE2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48850" y="868906"/>
          <a:ext cx="3313081" cy="5157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</xdr:colOff>
      <xdr:row>4</xdr:row>
      <xdr:rowOff>9525</xdr:rowOff>
    </xdr:from>
    <xdr:to>
      <xdr:col>22</xdr:col>
      <xdr:colOff>303524</xdr:colOff>
      <xdr:row>11</xdr:row>
      <xdr:rowOff>322403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ABAF7E-08D4-498F-9B9F-06278C098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0740" y="876300"/>
          <a:ext cx="4060184" cy="1520648"/>
        </a:xfrm>
        <a:prstGeom prst="rect">
          <a:avLst/>
        </a:prstGeom>
      </xdr:spPr>
    </xdr:pic>
    <xdr:clientData/>
  </xdr:twoCellAnchor>
  <xdr:twoCellAnchor editAs="oneCell">
    <xdr:from>
      <xdr:col>15</xdr:col>
      <xdr:colOff>567690</xdr:colOff>
      <xdr:row>12</xdr:row>
      <xdr:rowOff>94305</xdr:rowOff>
    </xdr:from>
    <xdr:to>
      <xdr:col>24</xdr:col>
      <xdr:colOff>17817</xdr:colOff>
      <xdr:row>21</xdr:row>
      <xdr:rowOff>57669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9586AA-AD75-45E5-A5C6-07A9D0BC1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4540" y="2513655"/>
          <a:ext cx="5107977" cy="2209359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4</xdr:row>
      <xdr:rowOff>63091</xdr:rowOff>
    </xdr:from>
    <xdr:to>
      <xdr:col>15</xdr:col>
      <xdr:colOff>493681</xdr:colOff>
      <xdr:row>28</xdr:row>
      <xdr:rowOff>21628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5EF22C-C4FE-4F9E-A099-303FF68CE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77450" y="929866"/>
          <a:ext cx="3313081" cy="5159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327660</xdr:colOff>
      <xdr:row>4</xdr:row>
      <xdr:rowOff>0</xdr:rowOff>
    </xdr:from>
    <xdr:to>
      <xdr:col>21</xdr:col>
      <xdr:colOff>612134</xdr:colOff>
      <xdr:row>11</xdr:row>
      <xdr:rowOff>324308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0A5BEF-0B5A-4CA4-AF73-627A78F7B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24510" y="866775"/>
          <a:ext cx="4060184" cy="1516838"/>
        </a:xfrm>
        <a:prstGeom prst="rect">
          <a:avLst/>
        </a:prstGeom>
      </xdr:spPr>
    </xdr:pic>
    <xdr:clientData/>
  </xdr:twoCellAnchor>
  <xdr:twoCellAnchor editAs="oneCell">
    <xdr:from>
      <xdr:col>15</xdr:col>
      <xdr:colOff>251460</xdr:colOff>
      <xdr:row>12</xdr:row>
      <xdr:rowOff>80970</xdr:rowOff>
    </xdr:from>
    <xdr:to>
      <xdr:col>23</xdr:col>
      <xdr:colOff>322617</xdr:colOff>
      <xdr:row>21</xdr:row>
      <xdr:rowOff>34809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EE3676-73C9-47D3-ADD9-09F252783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48310" y="2500320"/>
          <a:ext cx="5104167" cy="220935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61186</xdr:rowOff>
    </xdr:from>
    <xdr:to>
      <xdr:col>15</xdr:col>
      <xdr:colOff>173641</xdr:colOff>
      <xdr:row>28</xdr:row>
      <xdr:rowOff>21628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798B75-908A-425C-966B-EAF2AFCC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53600" y="927961"/>
          <a:ext cx="3316891" cy="5155377"/>
        </a:xfrm>
        <a:prstGeom prst="rect">
          <a:avLst/>
        </a:prstGeom>
      </xdr:spPr>
    </xdr:pic>
    <xdr:clientData/>
  </xdr:twoCellAnchor>
  <xdr:twoCellAnchor editAs="oneCell">
    <xdr:from>
      <xdr:col>15</xdr:col>
      <xdr:colOff>352425</xdr:colOff>
      <xdr:row>4</xdr:row>
      <xdr:rowOff>0</xdr:rowOff>
    </xdr:from>
    <xdr:to>
      <xdr:col>22</xdr:col>
      <xdr:colOff>12059</xdr:colOff>
      <xdr:row>11</xdr:row>
      <xdr:rowOff>320498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4A201A-DC68-47E7-982F-CE626017D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9275" y="866775"/>
          <a:ext cx="4060184" cy="1520648"/>
        </a:xfrm>
        <a:prstGeom prst="rect">
          <a:avLst/>
        </a:prstGeom>
      </xdr:spPr>
    </xdr:pic>
    <xdr:clientData/>
  </xdr:twoCellAnchor>
  <xdr:twoCellAnchor editAs="oneCell">
    <xdr:from>
      <xdr:col>15</xdr:col>
      <xdr:colOff>276225</xdr:colOff>
      <xdr:row>12</xdr:row>
      <xdr:rowOff>82875</xdr:rowOff>
    </xdr:from>
    <xdr:to>
      <xdr:col>23</xdr:col>
      <xdr:colOff>355002</xdr:colOff>
      <xdr:row>21</xdr:row>
      <xdr:rowOff>34809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0F86DA-D257-4B3B-942C-F8F3D0F70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73075" y="2502225"/>
          <a:ext cx="5107977" cy="2209359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4</xdr:row>
      <xdr:rowOff>57376</xdr:rowOff>
    </xdr:from>
    <xdr:to>
      <xdr:col>15</xdr:col>
      <xdr:colOff>198406</xdr:colOff>
      <xdr:row>28</xdr:row>
      <xdr:rowOff>17818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C65C41-CE47-445C-8FEB-CBDF3DAA2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82175" y="924151"/>
          <a:ext cx="3313081" cy="5151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3</xdr:row>
      <xdr:rowOff>323850</xdr:rowOff>
    </xdr:from>
    <xdr:to>
      <xdr:col>22</xdr:col>
      <xdr:colOff>193034</xdr:colOff>
      <xdr:row>11</xdr:row>
      <xdr:rowOff>284303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4148CA-3E13-406E-B772-EFE32D07B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30250" y="838200"/>
          <a:ext cx="4060184" cy="1516838"/>
        </a:xfrm>
        <a:prstGeom prst="rect">
          <a:avLst/>
        </a:prstGeom>
      </xdr:spPr>
    </xdr:pic>
    <xdr:clientData/>
  </xdr:twoCellAnchor>
  <xdr:twoCellAnchor editAs="oneCell">
    <xdr:from>
      <xdr:col>15</xdr:col>
      <xdr:colOff>457200</xdr:colOff>
      <xdr:row>12</xdr:row>
      <xdr:rowOff>46680</xdr:rowOff>
    </xdr:from>
    <xdr:to>
      <xdr:col>23</xdr:col>
      <xdr:colOff>532167</xdr:colOff>
      <xdr:row>21</xdr:row>
      <xdr:rowOff>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0FE288-6614-462B-83BD-D344ECFFA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54050" y="2466030"/>
          <a:ext cx="5104167" cy="2207454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4</xdr:row>
      <xdr:rowOff>30706</xdr:rowOff>
    </xdr:from>
    <xdr:to>
      <xdr:col>15</xdr:col>
      <xdr:colOff>379381</xdr:colOff>
      <xdr:row>28</xdr:row>
      <xdr:rowOff>673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721970-5861-424A-8C5C-E425C3AD8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63150" y="897481"/>
          <a:ext cx="3313081" cy="51477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453390</xdr:colOff>
      <xdr:row>3</xdr:row>
      <xdr:rowOff>291465</xdr:rowOff>
    </xdr:from>
    <xdr:to>
      <xdr:col>22</xdr:col>
      <xdr:colOff>113024</xdr:colOff>
      <xdr:row>11</xdr:row>
      <xdr:rowOff>250013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7E95E1-B835-42CB-8465-DCBA613D8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50240" y="805815"/>
          <a:ext cx="4060184" cy="1514933"/>
        </a:xfrm>
        <a:prstGeom prst="rect">
          <a:avLst/>
        </a:prstGeom>
      </xdr:spPr>
    </xdr:pic>
    <xdr:clientData/>
  </xdr:twoCellAnchor>
  <xdr:twoCellAnchor editAs="oneCell">
    <xdr:from>
      <xdr:col>15</xdr:col>
      <xdr:colOff>377190</xdr:colOff>
      <xdr:row>12</xdr:row>
      <xdr:rowOff>8580</xdr:rowOff>
    </xdr:from>
    <xdr:to>
      <xdr:col>23</xdr:col>
      <xdr:colOff>436917</xdr:colOff>
      <xdr:row>20</xdr:row>
      <xdr:rowOff>133869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43DD2E-DE86-4E04-BDBF-812F0946B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74040" y="2427930"/>
          <a:ext cx="5102262" cy="2207454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3</xdr:row>
      <xdr:rowOff>343126</xdr:rowOff>
    </xdr:from>
    <xdr:to>
      <xdr:col>15</xdr:col>
      <xdr:colOff>284131</xdr:colOff>
      <xdr:row>27</xdr:row>
      <xdr:rowOff>134023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46D04C-7BCB-4AA5-B6F3-E97C287D2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77425" y="857476"/>
          <a:ext cx="3313081" cy="51496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245745</xdr:colOff>
      <xdr:row>3</xdr:row>
      <xdr:rowOff>342900</xdr:rowOff>
    </xdr:from>
    <xdr:to>
      <xdr:col>22</xdr:col>
      <xdr:colOff>535934</xdr:colOff>
      <xdr:row>11</xdr:row>
      <xdr:rowOff>307163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F50502-2CCF-4CAD-B1E6-563D704F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71245" y="857250"/>
          <a:ext cx="4062089" cy="1516838"/>
        </a:xfrm>
        <a:prstGeom prst="rect">
          <a:avLst/>
        </a:prstGeom>
      </xdr:spPr>
    </xdr:pic>
    <xdr:clientData/>
  </xdr:twoCellAnchor>
  <xdr:twoCellAnchor editAs="oneCell">
    <xdr:from>
      <xdr:col>16</xdr:col>
      <xdr:colOff>177165</xdr:colOff>
      <xdr:row>12</xdr:row>
      <xdr:rowOff>48585</xdr:rowOff>
    </xdr:from>
    <xdr:to>
      <xdr:col>24</xdr:col>
      <xdr:colOff>250227</xdr:colOff>
      <xdr:row>21</xdr:row>
      <xdr:rowOff>19569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AF0F1F-CE0D-4C76-8DCB-4F9FF964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02665" y="2467935"/>
          <a:ext cx="5106072" cy="2215074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4</xdr:row>
      <xdr:rowOff>38326</xdr:rowOff>
    </xdr:from>
    <xdr:to>
      <xdr:col>16</xdr:col>
      <xdr:colOff>91726</xdr:colOff>
      <xdr:row>28</xdr:row>
      <xdr:rowOff>673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3E035D-DA63-413D-B277-C44046D11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96525" y="905101"/>
          <a:ext cx="3313081" cy="51458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544830</xdr:colOff>
      <xdr:row>3</xdr:row>
      <xdr:rowOff>306705</xdr:rowOff>
    </xdr:from>
    <xdr:to>
      <xdr:col>22</xdr:col>
      <xdr:colOff>212084</xdr:colOff>
      <xdr:row>11</xdr:row>
      <xdr:rowOff>269063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DC395-3709-4861-AAA9-98AF6BB51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1680" y="821055"/>
          <a:ext cx="4063994" cy="1514933"/>
        </a:xfrm>
        <a:prstGeom prst="rect">
          <a:avLst/>
        </a:prstGeom>
      </xdr:spPr>
    </xdr:pic>
    <xdr:clientData/>
  </xdr:twoCellAnchor>
  <xdr:twoCellAnchor editAs="oneCell">
    <xdr:from>
      <xdr:col>15</xdr:col>
      <xdr:colOff>474345</xdr:colOff>
      <xdr:row>12</xdr:row>
      <xdr:rowOff>12390</xdr:rowOff>
    </xdr:from>
    <xdr:to>
      <xdr:col>23</xdr:col>
      <xdr:colOff>551217</xdr:colOff>
      <xdr:row>20</xdr:row>
      <xdr:rowOff>149109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08C8B-F151-4A70-850D-2B6377ED2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71195" y="2431740"/>
          <a:ext cx="5109882" cy="2222694"/>
        </a:xfrm>
        <a:prstGeom prst="rect">
          <a:avLst/>
        </a:prstGeom>
      </xdr:spPr>
    </xdr:pic>
    <xdr:clientData/>
  </xdr:twoCellAnchor>
  <xdr:twoCellAnchor editAs="oneCell">
    <xdr:from>
      <xdr:col>10</xdr:col>
      <xdr:colOff>217170</xdr:colOff>
      <xdr:row>4</xdr:row>
      <xdr:rowOff>226</xdr:rowOff>
    </xdr:from>
    <xdr:to>
      <xdr:col>15</xdr:col>
      <xdr:colOff>381286</xdr:colOff>
      <xdr:row>27</xdr:row>
      <xdr:rowOff>130213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384BE6-A431-461E-9B5A-2307E54F7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70770" y="867001"/>
          <a:ext cx="3307366" cy="51420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390525</xdr:colOff>
      <xdr:row>3</xdr:row>
      <xdr:rowOff>56924</xdr:rowOff>
    </xdr:from>
    <xdr:to>
      <xdr:col>22</xdr:col>
      <xdr:colOff>55874</xdr:colOff>
      <xdr:row>11</xdr:row>
      <xdr:rowOff>17377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75F9E-A00B-40DF-A0E5-5583F7E74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571274"/>
          <a:ext cx="4069709" cy="1516838"/>
        </a:xfrm>
        <a:prstGeom prst="rect">
          <a:avLst/>
        </a:prstGeom>
      </xdr:spPr>
    </xdr:pic>
    <xdr:clientData/>
  </xdr:twoCellAnchor>
  <xdr:twoCellAnchor editAs="oneCell">
    <xdr:from>
      <xdr:col>15</xdr:col>
      <xdr:colOff>329565</xdr:colOff>
      <xdr:row>11</xdr:row>
      <xdr:rowOff>116939</xdr:rowOff>
    </xdr:from>
    <xdr:to>
      <xdr:col>23</xdr:col>
      <xdr:colOff>396912</xdr:colOff>
      <xdr:row>19</xdr:row>
      <xdr:rowOff>76493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F311D5-8E36-48F0-BF13-C620AF321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12165" y="2183864"/>
          <a:ext cx="5088927" cy="222650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</xdr:row>
      <xdr:rowOff>104775</xdr:rowOff>
    </xdr:from>
    <xdr:to>
      <xdr:col>15</xdr:col>
      <xdr:colOff>225076</xdr:colOff>
      <xdr:row>26</xdr:row>
      <xdr:rowOff>59502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A040F9-4B8B-40B9-B413-E8BBDFF42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06025" y="619125"/>
          <a:ext cx="3301651" cy="515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D17" sqref="D17"/>
    </sheetView>
  </sheetViews>
  <sheetFormatPr defaultRowHeight="15" x14ac:dyDescent="0.25"/>
  <cols>
    <col min="1" max="1" width="9.42578125" bestFit="1" customWidth="1"/>
    <col min="3" max="3" width="71" customWidth="1"/>
    <col min="4" max="4" width="40.28515625" customWidth="1"/>
    <col min="5" max="5" width="36.7109375" customWidth="1"/>
    <col min="6" max="6" width="12.85546875" customWidth="1"/>
    <col min="7" max="7" width="12.28515625" customWidth="1"/>
    <col min="8" max="8" width="15.42578125" customWidth="1"/>
    <col min="9" max="12" width="19.28515625" customWidth="1"/>
    <col min="13" max="13" width="16.7109375" customWidth="1"/>
    <col min="14" max="14" width="16.85546875" customWidth="1"/>
  </cols>
  <sheetData>
    <row r="1" spans="1:14" ht="15.75" x14ac:dyDescent="0.25">
      <c r="A1" s="66" t="s">
        <v>232</v>
      </c>
      <c r="B1" s="66"/>
      <c r="C1" s="66"/>
    </row>
    <row r="2" spans="1:14" ht="16.5" thickBot="1" x14ac:dyDescent="0.3">
      <c r="A2" s="40" t="s">
        <v>233</v>
      </c>
      <c r="H2" t="s">
        <v>247</v>
      </c>
    </row>
    <row r="3" spans="1:14" ht="48" thickBot="1" x14ac:dyDescent="0.3">
      <c r="A3" s="48" t="s">
        <v>0</v>
      </c>
      <c r="B3" s="41" t="s">
        <v>226</v>
      </c>
      <c r="C3" s="49" t="s">
        <v>227</v>
      </c>
      <c r="D3" s="41" t="s">
        <v>228</v>
      </c>
      <c r="E3" s="50" t="s">
        <v>229</v>
      </c>
      <c r="F3" s="63" t="s">
        <v>248</v>
      </c>
      <c r="G3" s="63" t="s">
        <v>249</v>
      </c>
      <c r="H3" s="51" t="s">
        <v>245</v>
      </c>
      <c r="I3" s="41" t="s">
        <v>241</v>
      </c>
      <c r="J3" s="41" t="s">
        <v>242</v>
      </c>
      <c r="K3" s="41" t="s">
        <v>243</v>
      </c>
      <c r="L3" s="41" t="s">
        <v>244</v>
      </c>
      <c r="M3" s="63" t="s">
        <v>230</v>
      </c>
      <c r="N3" s="62" t="s">
        <v>231</v>
      </c>
    </row>
    <row r="4" spans="1:14" ht="16.5" thickBot="1" x14ac:dyDescent="0.3">
      <c r="A4" s="60">
        <v>1</v>
      </c>
      <c r="B4" s="42"/>
      <c r="C4" s="43" t="s">
        <v>234</v>
      </c>
      <c r="D4" s="44"/>
      <c r="E4" s="45"/>
      <c r="F4" s="45"/>
      <c r="G4" s="45"/>
      <c r="H4" s="52">
        <v>40</v>
      </c>
      <c r="I4" s="45"/>
      <c r="J4" s="45"/>
      <c r="K4" s="45"/>
      <c r="L4" s="45"/>
      <c r="M4" s="45"/>
      <c r="N4" s="45"/>
    </row>
    <row r="5" spans="1:14" ht="16.5" thickBot="1" x14ac:dyDescent="0.3">
      <c r="A5" s="60">
        <v>2</v>
      </c>
      <c r="B5" s="42"/>
      <c r="C5" s="43" t="s">
        <v>235</v>
      </c>
      <c r="D5" s="44"/>
      <c r="E5" s="45"/>
      <c r="F5" s="45"/>
      <c r="G5" s="45"/>
      <c r="H5" s="46">
        <v>60</v>
      </c>
      <c r="I5" s="45"/>
      <c r="J5" s="45"/>
      <c r="K5" s="45"/>
      <c r="L5" s="45"/>
      <c r="M5" s="45"/>
      <c r="N5" s="45"/>
    </row>
    <row r="6" spans="1:14" ht="16.5" thickBot="1" x14ac:dyDescent="0.3">
      <c r="A6" s="60">
        <v>3</v>
      </c>
      <c r="B6" s="42"/>
      <c r="C6" s="43" t="s">
        <v>236</v>
      </c>
      <c r="D6" s="44"/>
      <c r="E6" s="45"/>
      <c r="F6" s="45"/>
      <c r="G6" s="45"/>
      <c r="H6" s="46">
        <v>280</v>
      </c>
      <c r="I6" s="45"/>
      <c r="J6" s="45"/>
      <c r="K6" s="45"/>
      <c r="L6" s="45"/>
      <c r="M6" s="45"/>
      <c r="N6" s="45"/>
    </row>
    <row r="7" spans="1:14" ht="16.5" thickBot="1" x14ac:dyDescent="0.3">
      <c r="A7" s="60">
        <v>4</v>
      </c>
      <c r="B7" s="42"/>
      <c r="C7" s="43" t="s">
        <v>237</v>
      </c>
      <c r="D7" s="44"/>
      <c r="E7" s="45"/>
      <c r="F7" s="45"/>
      <c r="G7" s="45"/>
      <c r="H7" s="46">
        <v>330</v>
      </c>
      <c r="I7" s="45"/>
      <c r="J7" s="45"/>
      <c r="K7" s="45"/>
      <c r="L7" s="45"/>
      <c r="M7" s="45"/>
      <c r="N7" s="45"/>
    </row>
    <row r="8" spans="1:14" ht="16.5" thickBot="1" x14ac:dyDescent="0.3">
      <c r="A8" s="60">
        <v>5</v>
      </c>
      <c r="B8" s="42"/>
      <c r="C8" s="43" t="s">
        <v>238</v>
      </c>
      <c r="D8" s="44"/>
      <c r="E8" s="45"/>
      <c r="F8" s="45"/>
      <c r="G8" s="45"/>
      <c r="H8" s="46">
        <v>320</v>
      </c>
      <c r="I8" s="45"/>
      <c r="J8" s="45"/>
      <c r="K8" s="45"/>
      <c r="L8" s="45"/>
      <c r="M8" s="45"/>
      <c r="N8" s="45"/>
    </row>
    <row r="9" spans="1:14" ht="32.25" thickBot="1" x14ac:dyDescent="0.3">
      <c r="A9" s="60">
        <v>6</v>
      </c>
      <c r="B9" s="42"/>
      <c r="C9" s="43" t="s">
        <v>239</v>
      </c>
      <c r="D9" s="44"/>
      <c r="E9" s="45"/>
      <c r="F9" s="45"/>
      <c r="G9" s="45"/>
      <c r="H9" s="46">
        <v>215</v>
      </c>
      <c r="I9" s="45"/>
      <c r="J9" s="57"/>
      <c r="K9" s="57"/>
      <c r="L9" s="57"/>
      <c r="M9" s="57"/>
      <c r="N9" s="45"/>
    </row>
    <row r="10" spans="1:14" ht="32.25" thickBot="1" x14ac:dyDescent="0.3">
      <c r="A10" s="61">
        <v>7</v>
      </c>
      <c r="B10" s="53"/>
      <c r="C10" s="43" t="s">
        <v>240</v>
      </c>
      <c r="D10" s="54"/>
      <c r="E10" s="55"/>
      <c r="F10" s="55"/>
      <c r="G10" s="55"/>
      <c r="H10" s="56">
        <v>52</v>
      </c>
      <c r="I10" s="54"/>
      <c r="J10" s="58"/>
      <c r="K10" s="58"/>
      <c r="L10" s="58"/>
      <c r="M10" s="59"/>
      <c r="N10" s="55"/>
    </row>
    <row r="12" spans="1:14" x14ac:dyDescent="0.25">
      <c r="A12" s="64" t="s">
        <v>246</v>
      </c>
    </row>
    <row r="13" spans="1:14" ht="15.75" x14ac:dyDescent="0.25">
      <c r="A13" s="65" t="s">
        <v>250</v>
      </c>
      <c r="B13" s="65"/>
      <c r="C13" s="65"/>
      <c r="D13" s="65"/>
      <c r="E13" s="65"/>
      <c r="F13" s="65"/>
    </row>
    <row r="14" spans="1:14" x14ac:dyDescent="0.25">
      <c r="C14" s="4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1"/>
  <sheetViews>
    <sheetView topLeftCell="A55" workbookViewId="0">
      <selection activeCell="D65" sqref="D65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16384" width="9.140625" style="24"/>
  </cols>
  <sheetData>
    <row r="4" spans="1:10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0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10</v>
      </c>
      <c r="J5" s="26" t="s">
        <v>3</v>
      </c>
    </row>
    <row r="6" spans="1:10" x14ac:dyDescent="0.2">
      <c r="A6" s="2">
        <v>1</v>
      </c>
      <c r="B6" s="6" t="s">
        <v>71</v>
      </c>
      <c r="C6" s="2" t="s">
        <v>3</v>
      </c>
      <c r="D6" s="11">
        <v>10</v>
      </c>
      <c r="E6" s="14"/>
      <c r="H6" s="24" t="s">
        <v>190</v>
      </c>
      <c r="I6" s="25">
        <v>240</v>
      </c>
      <c r="J6" s="27" t="s">
        <v>9</v>
      </c>
    </row>
    <row r="7" spans="1:10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41.666666666666664</v>
      </c>
      <c r="J7" s="24" t="s">
        <v>182</v>
      </c>
    </row>
    <row r="8" spans="1:10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9">
        <v>1.3</v>
      </c>
    </row>
    <row r="9" spans="1:10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85.470085470085465</v>
      </c>
    </row>
    <row r="10" spans="1:10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3917.3789173789173</v>
      </c>
      <c r="J10" s="24" t="s">
        <v>182</v>
      </c>
    </row>
    <row r="11" spans="1:10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3.9173789173789175</v>
      </c>
      <c r="J11" s="24" t="s">
        <v>19</v>
      </c>
    </row>
    <row r="12" spans="1:10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94.017094017094024</v>
      </c>
    </row>
    <row r="13" spans="1:10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0.14141528925619834</v>
      </c>
      <c r="J13" s="24" t="s">
        <v>195</v>
      </c>
    </row>
    <row r="14" spans="1:10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0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0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186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221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213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" si="8">A51+1</f>
        <v>42</v>
      </c>
      <c r="B52" s="7" t="s">
        <v>16</v>
      </c>
      <c r="C52" s="1" t="s">
        <v>117</v>
      </c>
      <c r="D52" s="9" t="s">
        <v>148</v>
      </c>
      <c r="E52" s="14"/>
    </row>
    <row r="53" spans="1:5" ht="28.5" x14ac:dyDescent="0.2">
      <c r="A53" s="2">
        <f t="shared" ref="A53" si="9">A52+1</f>
        <v>43</v>
      </c>
      <c r="B53" s="7" t="s">
        <v>17</v>
      </c>
      <c r="C53" s="1" t="s">
        <v>117</v>
      </c>
      <c r="D53" s="9" t="s">
        <v>149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10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1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2">A56+1</f>
        <v>46</v>
      </c>
      <c r="B58" s="18" t="s">
        <v>206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3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3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3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3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4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4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5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6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3" si="17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7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7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7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ref="A75:A77" si="18">A74+1</f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8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8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9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9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9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9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9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20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21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21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21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21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16.5" x14ac:dyDescent="0.2">
      <c r="A108" s="2"/>
      <c r="B108" s="3" t="s">
        <v>58</v>
      </c>
      <c r="C108" s="8"/>
      <c r="D108" s="9" t="s">
        <v>82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21"/>
        <v>88</v>
      </c>
      <c r="B110" s="6" t="s">
        <v>27</v>
      </c>
      <c r="C110" s="8" t="s">
        <v>91</v>
      </c>
      <c r="D110" s="9">
        <f>D109+40</f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2">A110+1</f>
        <v>89</v>
      </c>
      <c r="B112" s="6" t="s">
        <v>208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3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3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3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3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4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5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5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5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5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5"/>
        <v>99</v>
      </c>
      <c r="B123" s="6" t="s">
        <v>209</v>
      </c>
      <c r="C123" s="2" t="s">
        <v>30</v>
      </c>
      <c r="D123" s="9" t="s">
        <v>50</v>
      </c>
      <c r="E123" s="14"/>
    </row>
    <row r="124" spans="1:5" x14ac:dyDescent="0.2">
      <c r="A124" s="2">
        <f t="shared" si="25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6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" si="27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ref="A128:A133" si="28">A127+1</f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8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8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8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8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8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50:D50"/>
    <mergeCell ref="B54:D54"/>
    <mergeCell ref="B57:C57"/>
    <mergeCell ref="B5:D5"/>
    <mergeCell ref="B17:D17"/>
    <mergeCell ref="B27:D27"/>
    <mergeCell ref="B38:D38"/>
    <mergeCell ref="B45:D45"/>
    <mergeCell ref="B117:E117"/>
    <mergeCell ref="B125:E125"/>
    <mergeCell ref="B66:D66"/>
    <mergeCell ref="B90:D90"/>
    <mergeCell ref="B93:D93"/>
    <mergeCell ref="B96:D96"/>
    <mergeCell ref="B111:D111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1"/>
  <sheetViews>
    <sheetView topLeftCell="A58" workbookViewId="0">
      <selection activeCell="D65" sqref="D65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16384" width="9.140625" style="24"/>
  </cols>
  <sheetData>
    <row r="4" spans="1:10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0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15</v>
      </c>
      <c r="J5" s="26" t="s">
        <v>3</v>
      </c>
    </row>
    <row r="6" spans="1:10" x14ac:dyDescent="0.2">
      <c r="A6" s="2">
        <v>1</v>
      </c>
      <c r="B6" s="6" t="s">
        <v>71</v>
      </c>
      <c r="C6" s="2" t="s">
        <v>3</v>
      </c>
      <c r="D6" s="11">
        <v>15</v>
      </c>
      <c r="E6" s="14"/>
      <c r="H6" s="24" t="s">
        <v>190</v>
      </c>
      <c r="I6" s="25">
        <v>240</v>
      </c>
      <c r="J6" s="27" t="s">
        <v>9</v>
      </c>
    </row>
    <row r="7" spans="1:10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62.5</v>
      </c>
      <c r="J7" s="24" t="s">
        <v>182</v>
      </c>
    </row>
    <row r="8" spans="1:10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9">
        <v>2.5</v>
      </c>
    </row>
    <row r="9" spans="1:10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44.444444444444443</v>
      </c>
    </row>
    <row r="10" spans="1:10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3055.5555555555557</v>
      </c>
      <c r="J10" s="24" t="s">
        <v>182</v>
      </c>
    </row>
    <row r="11" spans="1:10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3.0555555555555558</v>
      </c>
      <c r="J11" s="24" t="s">
        <v>19</v>
      </c>
    </row>
    <row r="12" spans="1:10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48.888888888888893</v>
      </c>
    </row>
    <row r="13" spans="1:10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0.52298553719008256</v>
      </c>
      <c r="J13" s="24" t="s">
        <v>195</v>
      </c>
    </row>
    <row r="14" spans="1:10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0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0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187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221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214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:A53" si="8">A51+1</f>
        <v>42</v>
      </c>
      <c r="B52" s="7" t="s">
        <v>16</v>
      </c>
      <c r="C52" s="1" t="s">
        <v>117</v>
      </c>
      <c r="D52" s="9" t="s">
        <v>179</v>
      </c>
      <c r="E52" s="14"/>
    </row>
    <row r="53" spans="1:5" ht="28.5" x14ac:dyDescent="0.2">
      <c r="A53" s="2">
        <f t="shared" si="8"/>
        <v>43</v>
      </c>
      <c r="B53" s="7" t="s">
        <v>17</v>
      </c>
      <c r="C53" s="1" t="s">
        <v>117</v>
      </c>
      <c r="D53" s="9" t="s">
        <v>180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9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0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1">A56+1</f>
        <v>46</v>
      </c>
      <c r="B58" s="18" t="s">
        <v>157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2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2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2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2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3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3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4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5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3" si="16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6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6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6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ref="A75:A77" si="17">A74+1</f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7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7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8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8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8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8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8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19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20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20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20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20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28.5" x14ac:dyDescent="0.2">
      <c r="A108" s="2"/>
      <c r="B108" s="3" t="s">
        <v>58</v>
      </c>
      <c r="C108" s="8"/>
      <c r="D108" s="9" t="s">
        <v>210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20"/>
        <v>88</v>
      </c>
      <c r="B110" s="6" t="s">
        <v>27</v>
      </c>
      <c r="C110" s="8" t="s">
        <v>91</v>
      </c>
      <c r="D110" s="9"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1">A110+1</f>
        <v>89</v>
      </c>
      <c r="B112" s="6" t="s">
        <v>134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2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2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2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2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3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4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4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4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4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4"/>
        <v>99</v>
      </c>
      <c r="B123" s="6" t="s">
        <v>211</v>
      </c>
      <c r="C123" s="2" t="s">
        <v>30</v>
      </c>
      <c r="D123" s="9" t="s">
        <v>50</v>
      </c>
      <c r="E123" s="14"/>
    </row>
    <row r="124" spans="1:5" x14ac:dyDescent="0.2">
      <c r="A124" s="2">
        <f t="shared" si="24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5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:A133" si="26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si="26"/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6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6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6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6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6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96:D96"/>
    <mergeCell ref="B111:D111"/>
    <mergeCell ref="B117:E117"/>
    <mergeCell ref="B125:E125"/>
    <mergeCell ref="B54:D54"/>
    <mergeCell ref="B57:C57"/>
    <mergeCell ref="B66:D66"/>
    <mergeCell ref="B90:D90"/>
    <mergeCell ref="B93:D93"/>
    <mergeCell ref="B50:D50"/>
    <mergeCell ref="B5:D5"/>
    <mergeCell ref="B17:D17"/>
    <mergeCell ref="B27:D27"/>
    <mergeCell ref="B38:D38"/>
    <mergeCell ref="B45:D4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1"/>
  <sheetViews>
    <sheetView topLeftCell="A52" workbookViewId="0">
      <selection activeCell="D65" sqref="D65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16384" width="9.140625" style="24"/>
  </cols>
  <sheetData>
    <row r="4" spans="1:10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0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25</v>
      </c>
      <c r="J5" s="26" t="s">
        <v>3</v>
      </c>
    </row>
    <row r="6" spans="1:10" x14ac:dyDescent="0.2">
      <c r="A6" s="2">
        <v>1</v>
      </c>
      <c r="B6" s="6" t="s">
        <v>71</v>
      </c>
      <c r="C6" s="2" t="s">
        <v>3</v>
      </c>
      <c r="D6" s="11">
        <v>25</v>
      </c>
      <c r="E6" s="14"/>
      <c r="H6" s="24" t="s">
        <v>190</v>
      </c>
      <c r="I6" s="25">
        <v>240</v>
      </c>
      <c r="J6" s="27" t="s">
        <v>9</v>
      </c>
    </row>
    <row r="7" spans="1:10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104.16666666666667</v>
      </c>
      <c r="J7" s="24" t="s">
        <v>182</v>
      </c>
    </row>
    <row r="8" spans="1:10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9">
        <v>2.5</v>
      </c>
    </row>
    <row r="9" spans="1:10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44.444444444444443</v>
      </c>
    </row>
    <row r="10" spans="1:10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5092.5925925925931</v>
      </c>
      <c r="J10" s="24" t="s">
        <v>182</v>
      </c>
    </row>
    <row r="11" spans="1:10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5.0925925925925934</v>
      </c>
      <c r="J11" s="24" t="s">
        <v>19</v>
      </c>
    </row>
    <row r="12" spans="1:10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48.888888888888893</v>
      </c>
    </row>
    <row r="13" spans="1:10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0.52298553719008256</v>
      </c>
      <c r="J13" s="24" t="s">
        <v>195</v>
      </c>
    </row>
    <row r="14" spans="1:10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0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0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187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221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215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:A53" si="8">A51+1</f>
        <v>42</v>
      </c>
      <c r="B52" s="7" t="s">
        <v>16</v>
      </c>
      <c r="C52" s="1" t="s">
        <v>117</v>
      </c>
      <c r="D52" s="9" t="s">
        <v>177</v>
      </c>
      <c r="E52" s="14"/>
    </row>
    <row r="53" spans="1:5" ht="28.5" x14ac:dyDescent="0.2">
      <c r="A53" s="2">
        <f t="shared" si="8"/>
        <v>43</v>
      </c>
      <c r="B53" s="7" t="s">
        <v>17</v>
      </c>
      <c r="C53" s="1" t="s">
        <v>117</v>
      </c>
      <c r="D53" s="9" t="s">
        <v>178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9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0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1">A56+1</f>
        <v>46</v>
      </c>
      <c r="B58" s="18" t="s">
        <v>157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2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2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2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2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3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3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4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5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3" si="16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6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6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6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ref="A75:A77" si="17">A74+1</f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7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7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8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8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8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8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8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19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20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20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20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20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28.5" x14ac:dyDescent="0.2">
      <c r="A108" s="2"/>
      <c r="B108" s="3" t="s">
        <v>58</v>
      </c>
      <c r="C108" s="8"/>
      <c r="D108" s="9" t="s">
        <v>210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20"/>
        <v>88</v>
      </c>
      <c r="B110" s="6" t="s">
        <v>27</v>
      </c>
      <c r="C110" s="8" t="s">
        <v>91</v>
      </c>
      <c r="D110" s="9"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1">A110+1</f>
        <v>89</v>
      </c>
      <c r="B112" s="6" t="s">
        <v>134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2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2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2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2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3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4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4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4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4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4"/>
        <v>99</v>
      </c>
      <c r="B123" s="6" t="s">
        <v>211</v>
      </c>
      <c r="C123" s="2" t="s">
        <v>30</v>
      </c>
      <c r="D123" s="9" t="s">
        <v>50</v>
      </c>
      <c r="E123" s="14"/>
    </row>
    <row r="124" spans="1:5" x14ac:dyDescent="0.2">
      <c r="A124" s="2">
        <f t="shared" si="24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5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:A133" si="26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si="26"/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6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6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6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6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6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96:D96"/>
    <mergeCell ref="B111:D111"/>
    <mergeCell ref="B117:E117"/>
    <mergeCell ref="B125:E125"/>
    <mergeCell ref="B54:D54"/>
    <mergeCell ref="B57:C57"/>
    <mergeCell ref="B66:D66"/>
    <mergeCell ref="B90:D90"/>
    <mergeCell ref="B93:D93"/>
    <mergeCell ref="B50:D50"/>
    <mergeCell ref="B5:D5"/>
    <mergeCell ref="B17:D17"/>
    <mergeCell ref="B27:D27"/>
    <mergeCell ref="B38:D38"/>
    <mergeCell ref="B45:D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1"/>
  <sheetViews>
    <sheetView topLeftCell="A55" workbookViewId="0">
      <selection activeCell="D65" sqref="D65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16384" width="9.140625" style="24"/>
  </cols>
  <sheetData>
    <row r="4" spans="1:10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0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37.5</v>
      </c>
      <c r="J5" s="26" t="s">
        <v>3</v>
      </c>
    </row>
    <row r="6" spans="1:10" x14ac:dyDescent="0.2">
      <c r="A6" s="2">
        <v>1</v>
      </c>
      <c r="B6" s="6" t="s">
        <v>71</v>
      </c>
      <c r="C6" s="2" t="s">
        <v>3</v>
      </c>
      <c r="D6" s="39">
        <v>37.5</v>
      </c>
      <c r="E6" s="14"/>
      <c r="H6" s="24" t="s">
        <v>190</v>
      </c>
      <c r="I6" s="25">
        <v>240</v>
      </c>
      <c r="J6" s="27" t="s">
        <v>9</v>
      </c>
    </row>
    <row r="7" spans="1:10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156.25</v>
      </c>
      <c r="J7" s="24" t="s">
        <v>182</v>
      </c>
    </row>
    <row r="8" spans="1:10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9">
        <v>2.5</v>
      </c>
    </row>
    <row r="9" spans="1:10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44.444444444444443</v>
      </c>
    </row>
    <row r="10" spans="1:10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7638.8888888888896</v>
      </c>
      <c r="J10" s="24" t="s">
        <v>182</v>
      </c>
    </row>
    <row r="11" spans="1:10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7.6388888888888893</v>
      </c>
      <c r="J11" s="24" t="s">
        <v>19</v>
      </c>
    </row>
    <row r="12" spans="1:10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48.888888888888893</v>
      </c>
    </row>
    <row r="13" spans="1:10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0.52298553719008256</v>
      </c>
      <c r="J13" s="24" t="s">
        <v>195</v>
      </c>
    </row>
    <row r="14" spans="1:10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0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0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187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222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216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:A53" si="8">A51+1</f>
        <v>42</v>
      </c>
      <c r="B52" s="7" t="s">
        <v>16</v>
      </c>
      <c r="C52" s="1" t="s">
        <v>117</v>
      </c>
      <c r="D52" s="9" t="s">
        <v>175</v>
      </c>
      <c r="E52" s="14"/>
    </row>
    <row r="53" spans="1:5" ht="28.5" x14ac:dyDescent="0.2">
      <c r="A53" s="2">
        <f t="shared" si="8"/>
        <v>43</v>
      </c>
      <c r="B53" s="7" t="s">
        <v>17</v>
      </c>
      <c r="C53" s="1" t="s">
        <v>117</v>
      </c>
      <c r="D53" s="9" t="s">
        <v>176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9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0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1">A56+1</f>
        <v>46</v>
      </c>
      <c r="B58" s="18" t="s">
        <v>157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2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2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2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2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3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3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4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5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3" si="16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6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6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6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ref="A75:A77" si="17">A74+1</f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7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7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8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8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8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8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8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19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20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20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20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20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28.5" x14ac:dyDescent="0.2">
      <c r="A108" s="2"/>
      <c r="B108" s="3" t="s">
        <v>58</v>
      </c>
      <c r="C108" s="8"/>
      <c r="D108" s="9" t="s">
        <v>210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20"/>
        <v>88</v>
      </c>
      <c r="B110" s="6" t="s">
        <v>27</v>
      </c>
      <c r="C110" s="8" t="s">
        <v>91</v>
      </c>
      <c r="D110" s="9"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1">A110+1</f>
        <v>89</v>
      </c>
      <c r="B112" s="6" t="s">
        <v>134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2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2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2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2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3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4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4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4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4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4"/>
        <v>99</v>
      </c>
      <c r="B123" s="6" t="s">
        <v>211</v>
      </c>
      <c r="C123" s="2" t="s">
        <v>30</v>
      </c>
      <c r="D123" s="9" t="s">
        <v>50</v>
      </c>
      <c r="E123" s="14"/>
    </row>
    <row r="124" spans="1:5" x14ac:dyDescent="0.2">
      <c r="A124" s="2">
        <f t="shared" si="24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5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:A133" si="26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si="26"/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6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6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6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6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6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50:D50"/>
    <mergeCell ref="B5:D5"/>
    <mergeCell ref="B17:D17"/>
    <mergeCell ref="B27:D27"/>
    <mergeCell ref="B38:D38"/>
    <mergeCell ref="B45:D45"/>
    <mergeCell ref="B111:D111"/>
    <mergeCell ref="B117:E117"/>
    <mergeCell ref="B125:E125"/>
    <mergeCell ref="B54:D54"/>
    <mergeCell ref="B57:C57"/>
    <mergeCell ref="B66:D66"/>
    <mergeCell ref="B90:D90"/>
    <mergeCell ref="B93:D93"/>
    <mergeCell ref="B96:D9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1"/>
  <sheetViews>
    <sheetView topLeftCell="A55" workbookViewId="0">
      <selection activeCell="D65" sqref="D65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16384" width="9.140625" style="24"/>
  </cols>
  <sheetData>
    <row r="4" spans="1:10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0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50</v>
      </c>
      <c r="J5" s="26" t="s">
        <v>3</v>
      </c>
    </row>
    <row r="6" spans="1:10" x14ac:dyDescent="0.2">
      <c r="A6" s="2">
        <v>1</v>
      </c>
      <c r="B6" s="6" t="s">
        <v>71</v>
      </c>
      <c r="C6" s="2" t="s">
        <v>3</v>
      </c>
      <c r="D6" s="11">
        <v>50</v>
      </c>
      <c r="E6" s="14"/>
      <c r="H6" s="24" t="s">
        <v>190</v>
      </c>
      <c r="I6" s="25">
        <v>240</v>
      </c>
      <c r="J6" s="27" t="s">
        <v>9</v>
      </c>
    </row>
    <row r="7" spans="1:10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208.33333333333334</v>
      </c>
      <c r="J7" s="24" t="s">
        <v>182</v>
      </c>
    </row>
    <row r="8" spans="1:10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9">
        <v>2.5</v>
      </c>
    </row>
    <row r="9" spans="1:10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44.444444444444443</v>
      </c>
    </row>
    <row r="10" spans="1:10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10185.185185185186</v>
      </c>
      <c r="J10" s="24" t="s">
        <v>182</v>
      </c>
    </row>
    <row r="11" spans="1:10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10.185185185185187</v>
      </c>
      <c r="J11" s="24" t="s">
        <v>19</v>
      </c>
    </row>
    <row r="12" spans="1:10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48.888888888888893</v>
      </c>
    </row>
    <row r="13" spans="1:10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0.52298553719008256</v>
      </c>
      <c r="J13" s="24" t="s">
        <v>195</v>
      </c>
    </row>
    <row r="14" spans="1:10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0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0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187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223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217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:A53" si="8">A51+1</f>
        <v>42</v>
      </c>
      <c r="B52" s="7" t="s">
        <v>16</v>
      </c>
      <c r="C52" s="1" t="s">
        <v>117</v>
      </c>
      <c r="D52" s="9" t="s">
        <v>175</v>
      </c>
      <c r="E52" s="14"/>
    </row>
    <row r="53" spans="1:5" ht="28.5" x14ac:dyDescent="0.2">
      <c r="A53" s="2">
        <f t="shared" si="8"/>
        <v>43</v>
      </c>
      <c r="B53" s="7" t="s">
        <v>17</v>
      </c>
      <c r="C53" s="1" t="s">
        <v>117</v>
      </c>
      <c r="D53" s="9" t="s">
        <v>176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9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0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1">A56+1</f>
        <v>46</v>
      </c>
      <c r="B58" s="18" t="s">
        <v>157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2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2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2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2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3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3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4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5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3" si="16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6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6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6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ref="A75:A77" si="17">A74+1</f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7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7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8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8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8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8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8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19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20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20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20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20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28.5" x14ac:dyDescent="0.2">
      <c r="A108" s="2"/>
      <c r="B108" s="3" t="s">
        <v>58</v>
      </c>
      <c r="C108" s="8"/>
      <c r="D108" s="9" t="s">
        <v>210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20"/>
        <v>88</v>
      </c>
      <c r="B110" s="6" t="s">
        <v>27</v>
      </c>
      <c r="C110" s="8" t="s">
        <v>91</v>
      </c>
      <c r="D110" s="9"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1">A110+1</f>
        <v>89</v>
      </c>
      <c r="B112" s="6" t="s">
        <v>134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2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2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2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2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3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4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4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4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4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4"/>
        <v>99</v>
      </c>
      <c r="B123" s="6" t="s">
        <v>211</v>
      </c>
      <c r="C123" s="2" t="s">
        <v>30</v>
      </c>
      <c r="D123" s="9" t="s">
        <v>50</v>
      </c>
      <c r="E123" s="14"/>
    </row>
    <row r="124" spans="1:5" x14ac:dyDescent="0.2">
      <c r="A124" s="2">
        <f t="shared" si="24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5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:A133" si="26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si="26"/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6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6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6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6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6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96:D96"/>
    <mergeCell ref="B111:D111"/>
    <mergeCell ref="B117:E117"/>
    <mergeCell ref="B125:E125"/>
    <mergeCell ref="B54:D54"/>
    <mergeCell ref="B57:C57"/>
    <mergeCell ref="B66:D66"/>
    <mergeCell ref="B90:D90"/>
    <mergeCell ref="B93:D93"/>
    <mergeCell ref="B50:D50"/>
    <mergeCell ref="B5:D5"/>
    <mergeCell ref="B17:D17"/>
    <mergeCell ref="B27:D27"/>
    <mergeCell ref="B38:D38"/>
    <mergeCell ref="B45:D4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1"/>
  <sheetViews>
    <sheetView topLeftCell="A46" workbookViewId="0">
      <selection activeCell="D65" sqref="D65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16384" width="9.140625" style="24"/>
  </cols>
  <sheetData>
    <row r="4" spans="1:10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0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75</v>
      </c>
      <c r="J5" s="26" t="s">
        <v>3</v>
      </c>
    </row>
    <row r="6" spans="1:10" x14ac:dyDescent="0.2">
      <c r="A6" s="2">
        <v>1</v>
      </c>
      <c r="B6" s="6" t="s">
        <v>71</v>
      </c>
      <c r="C6" s="2" t="s">
        <v>3</v>
      </c>
      <c r="D6" s="11">
        <v>75</v>
      </c>
      <c r="E6" s="14"/>
      <c r="H6" s="24" t="s">
        <v>190</v>
      </c>
      <c r="I6" s="25">
        <v>240</v>
      </c>
      <c r="J6" s="27" t="s">
        <v>9</v>
      </c>
    </row>
    <row r="7" spans="1:10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312.5</v>
      </c>
      <c r="J7" s="24" t="s">
        <v>182</v>
      </c>
    </row>
    <row r="8" spans="1:10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9">
        <v>2.5</v>
      </c>
    </row>
    <row r="9" spans="1:10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44.444444444444443</v>
      </c>
    </row>
    <row r="10" spans="1:10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15277.777777777779</v>
      </c>
      <c r="J10" s="24" t="s">
        <v>182</v>
      </c>
    </row>
    <row r="11" spans="1:10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15.277777777777779</v>
      </c>
      <c r="J11" s="24" t="s">
        <v>19</v>
      </c>
    </row>
    <row r="12" spans="1:10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48.888888888888893</v>
      </c>
    </row>
    <row r="13" spans="1:10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0.52298553719008256</v>
      </c>
      <c r="J13" s="24" t="s">
        <v>195</v>
      </c>
    </row>
    <row r="14" spans="1:10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0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0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187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222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218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:A53" si="8">A51+1</f>
        <v>42</v>
      </c>
      <c r="B52" s="7" t="s">
        <v>16</v>
      </c>
      <c r="C52" s="1" t="s">
        <v>117</v>
      </c>
      <c r="D52" s="9" t="s">
        <v>173</v>
      </c>
      <c r="E52" s="14"/>
    </row>
    <row r="53" spans="1:5" ht="28.5" x14ac:dyDescent="0.2">
      <c r="A53" s="2">
        <f t="shared" si="8"/>
        <v>43</v>
      </c>
      <c r="B53" s="7" t="s">
        <v>17</v>
      </c>
      <c r="C53" s="1" t="s">
        <v>117</v>
      </c>
      <c r="D53" s="9" t="s">
        <v>174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9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0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1">A56+1</f>
        <v>46</v>
      </c>
      <c r="B58" s="18" t="s">
        <v>157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2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2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2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2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3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3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4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5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3" si="16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6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6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6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ref="A75:A77" si="17">A74+1</f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7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7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8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8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8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8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8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19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20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20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20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20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28.5" x14ac:dyDescent="0.2">
      <c r="A108" s="2"/>
      <c r="B108" s="3" t="s">
        <v>58</v>
      </c>
      <c r="C108" s="8"/>
      <c r="D108" s="9" t="s">
        <v>210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20"/>
        <v>88</v>
      </c>
      <c r="B110" s="6" t="s">
        <v>27</v>
      </c>
      <c r="C110" s="8" t="s">
        <v>91</v>
      </c>
      <c r="D110" s="9"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1">A110+1</f>
        <v>89</v>
      </c>
      <c r="B112" s="6" t="s">
        <v>134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2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2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2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2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3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4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4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4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4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4"/>
        <v>99</v>
      </c>
      <c r="B123" s="6" t="s">
        <v>211</v>
      </c>
      <c r="C123" s="2" t="s">
        <v>30</v>
      </c>
      <c r="D123" s="9" t="s">
        <v>50</v>
      </c>
      <c r="E123" s="14"/>
    </row>
    <row r="124" spans="1:5" x14ac:dyDescent="0.2">
      <c r="A124" s="2">
        <f t="shared" si="24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5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:A133" si="26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si="26"/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6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6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6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6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6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96:D96"/>
    <mergeCell ref="B111:D111"/>
    <mergeCell ref="B117:E117"/>
    <mergeCell ref="B125:E125"/>
    <mergeCell ref="B54:D54"/>
    <mergeCell ref="B57:C57"/>
    <mergeCell ref="B66:D66"/>
    <mergeCell ref="B90:D90"/>
    <mergeCell ref="B93:D93"/>
    <mergeCell ref="B50:D50"/>
    <mergeCell ref="B5:D5"/>
    <mergeCell ref="B17:D17"/>
    <mergeCell ref="B27:D27"/>
    <mergeCell ref="B38:D38"/>
    <mergeCell ref="B45:D4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1"/>
  <sheetViews>
    <sheetView topLeftCell="A46" workbookViewId="0">
      <selection activeCell="D65" sqref="D65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16384" width="9.140625" style="24"/>
  </cols>
  <sheetData>
    <row r="4" spans="1:10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0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100</v>
      </c>
      <c r="J5" s="26" t="s">
        <v>3</v>
      </c>
    </row>
    <row r="6" spans="1:10" x14ac:dyDescent="0.2">
      <c r="A6" s="2">
        <v>1</v>
      </c>
      <c r="B6" s="6" t="s">
        <v>71</v>
      </c>
      <c r="C6" s="2" t="s">
        <v>3</v>
      </c>
      <c r="D6" s="11">
        <v>100</v>
      </c>
      <c r="E6" s="14"/>
      <c r="H6" s="24" t="s">
        <v>190</v>
      </c>
      <c r="I6" s="25">
        <v>240</v>
      </c>
      <c r="J6" s="27" t="s">
        <v>9</v>
      </c>
    </row>
    <row r="7" spans="1:10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416.66666666666669</v>
      </c>
      <c r="J7" s="24" t="s">
        <v>182</v>
      </c>
    </row>
    <row r="8" spans="1:10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9">
        <v>2.5</v>
      </c>
    </row>
    <row r="9" spans="1:10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44.444444444444443</v>
      </c>
    </row>
    <row r="10" spans="1:10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20370.370370370372</v>
      </c>
      <c r="J10" s="24" t="s">
        <v>182</v>
      </c>
    </row>
    <row r="11" spans="1:10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20.370370370370374</v>
      </c>
      <c r="J11" s="24" t="s">
        <v>19</v>
      </c>
    </row>
    <row r="12" spans="1:10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48.888888888888893</v>
      </c>
    </row>
    <row r="13" spans="1:10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0.52298553719008256</v>
      </c>
      <c r="J13" s="24" t="s">
        <v>195</v>
      </c>
    </row>
    <row r="14" spans="1:10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0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0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188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223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219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:A53" si="8">A51+1</f>
        <v>42</v>
      </c>
      <c r="B52" s="7" t="s">
        <v>16</v>
      </c>
      <c r="C52" s="1" t="s">
        <v>117</v>
      </c>
      <c r="D52" s="9" t="s">
        <v>171</v>
      </c>
      <c r="E52" s="14"/>
    </row>
    <row r="53" spans="1:5" ht="28.5" x14ac:dyDescent="0.2">
      <c r="A53" s="2">
        <f t="shared" si="8"/>
        <v>43</v>
      </c>
      <c r="B53" s="7" t="s">
        <v>17</v>
      </c>
      <c r="C53" s="1" t="s">
        <v>117</v>
      </c>
      <c r="D53" s="9" t="s">
        <v>172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9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0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1">A56+1</f>
        <v>46</v>
      </c>
      <c r="B58" s="18" t="s">
        <v>157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2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2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2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2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3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3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4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5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3" si="16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6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6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6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ref="A75:A77" si="17">A74+1</f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7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7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8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8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8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8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8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19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20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20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20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20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28.5" x14ac:dyDescent="0.2">
      <c r="A108" s="2"/>
      <c r="B108" s="3" t="s">
        <v>58</v>
      </c>
      <c r="C108" s="8"/>
      <c r="D108" s="9" t="s">
        <v>210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20"/>
        <v>88</v>
      </c>
      <c r="B110" s="6" t="s">
        <v>27</v>
      </c>
      <c r="C110" s="8" t="s">
        <v>91</v>
      </c>
      <c r="D110" s="9"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1">A110+1</f>
        <v>89</v>
      </c>
      <c r="B112" s="6" t="s">
        <v>134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2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2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2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2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3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4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4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4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4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4"/>
        <v>99</v>
      </c>
      <c r="B123" s="6" t="s">
        <v>211</v>
      </c>
      <c r="C123" s="2" t="s">
        <v>30</v>
      </c>
      <c r="D123" s="9" t="s">
        <v>50</v>
      </c>
      <c r="E123" s="14"/>
    </row>
    <row r="124" spans="1:5" x14ac:dyDescent="0.2">
      <c r="A124" s="2">
        <f t="shared" si="24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5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:A133" si="26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si="26"/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6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6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6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6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6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96:D96"/>
    <mergeCell ref="B111:D111"/>
    <mergeCell ref="B117:E117"/>
    <mergeCell ref="B125:E125"/>
    <mergeCell ref="B54:D54"/>
    <mergeCell ref="B57:C57"/>
    <mergeCell ref="B66:D66"/>
    <mergeCell ref="B90:D90"/>
    <mergeCell ref="B93:D93"/>
    <mergeCell ref="B50:D50"/>
    <mergeCell ref="B5:D5"/>
    <mergeCell ref="B17:D17"/>
    <mergeCell ref="B27:D27"/>
    <mergeCell ref="B38:D38"/>
    <mergeCell ref="B45:D4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1"/>
  <sheetViews>
    <sheetView topLeftCell="A31" workbookViewId="0">
      <selection activeCell="E61" sqref="E61"/>
    </sheetView>
  </sheetViews>
  <sheetFormatPr defaultColWidth="9.140625" defaultRowHeight="14.25" x14ac:dyDescent="0.2"/>
  <cols>
    <col min="1" max="1" width="5.28515625" style="34" bestFit="1" customWidth="1"/>
    <col min="2" max="2" width="54.7109375" style="35" customWidth="1"/>
    <col min="3" max="3" width="8.85546875" style="24" bestFit="1" customWidth="1"/>
    <col min="4" max="4" width="15.85546875" style="35" customWidth="1"/>
    <col min="5" max="5" width="11.7109375" style="24" customWidth="1"/>
    <col min="6" max="8" width="9.140625" style="24"/>
    <col min="9" max="9" width="13.28515625" style="24" bestFit="1" customWidth="1"/>
    <col min="10" max="10" width="9.140625" style="24" customWidth="1"/>
    <col min="11" max="16384" width="9.140625" style="24"/>
  </cols>
  <sheetData>
    <row r="4" spans="1:11" ht="30" x14ac:dyDescent="0.2">
      <c r="A4" s="20" t="s">
        <v>0</v>
      </c>
      <c r="B4" s="20" t="s">
        <v>1</v>
      </c>
      <c r="C4" s="22" t="s">
        <v>2</v>
      </c>
      <c r="D4" s="20" t="s">
        <v>49</v>
      </c>
      <c r="E4" s="22" t="s">
        <v>67</v>
      </c>
    </row>
    <row r="5" spans="1:11" ht="15" x14ac:dyDescent="0.2">
      <c r="A5" s="20"/>
      <c r="B5" s="72" t="s">
        <v>142</v>
      </c>
      <c r="C5" s="73"/>
      <c r="D5" s="74"/>
      <c r="E5" s="22"/>
      <c r="H5" s="24" t="s">
        <v>189</v>
      </c>
      <c r="I5" s="25">
        <f>D6</f>
        <v>167</v>
      </c>
      <c r="J5" s="26" t="s">
        <v>3</v>
      </c>
    </row>
    <row r="6" spans="1:11" x14ac:dyDescent="0.2">
      <c r="A6" s="2">
        <v>1</v>
      </c>
      <c r="B6" s="6" t="s">
        <v>71</v>
      </c>
      <c r="C6" s="2" t="s">
        <v>3</v>
      </c>
      <c r="D6" s="11">
        <v>167</v>
      </c>
      <c r="E6" s="14"/>
      <c r="H6" s="24" t="s">
        <v>190</v>
      </c>
      <c r="I6" s="25">
        <v>240</v>
      </c>
      <c r="J6" s="27" t="s">
        <v>9</v>
      </c>
    </row>
    <row r="7" spans="1:11" x14ac:dyDescent="0.2">
      <c r="A7" s="2">
        <f>A6+1</f>
        <v>2</v>
      </c>
      <c r="B7" s="6" t="s">
        <v>4</v>
      </c>
      <c r="C7" s="2" t="s">
        <v>5</v>
      </c>
      <c r="D7" s="9">
        <v>60</v>
      </c>
      <c r="E7" s="14"/>
      <c r="H7" s="24" t="s">
        <v>191</v>
      </c>
      <c r="I7" s="28">
        <f>(I5*1000)/I6</f>
        <v>695.83333333333337</v>
      </c>
      <c r="J7" s="24" t="s">
        <v>182</v>
      </c>
    </row>
    <row r="8" spans="1:11" x14ac:dyDescent="0.2">
      <c r="A8" s="2">
        <f t="shared" ref="A8:A26" si="0">A7+1</f>
        <v>3</v>
      </c>
      <c r="B8" s="6" t="s">
        <v>110</v>
      </c>
      <c r="C8" s="2" t="s">
        <v>7</v>
      </c>
      <c r="D8" s="9">
        <v>15</v>
      </c>
      <c r="E8" s="14"/>
      <c r="H8" s="24" t="s">
        <v>192</v>
      </c>
      <c r="I8" s="28">
        <v>2.5</v>
      </c>
    </row>
    <row r="9" spans="1:11" x14ac:dyDescent="0.2">
      <c r="A9" s="2">
        <f t="shared" si="0"/>
        <v>4</v>
      </c>
      <c r="B9" s="6" t="s">
        <v>6</v>
      </c>
      <c r="C9" s="2" t="s">
        <v>9</v>
      </c>
      <c r="D9" s="11">
        <v>13800</v>
      </c>
      <c r="E9" s="14"/>
      <c r="H9" s="24" t="s">
        <v>193</v>
      </c>
      <c r="I9" s="28">
        <f>100/(I8*0.9)</f>
        <v>44.444444444444443</v>
      </c>
    </row>
    <row r="10" spans="1:11" x14ac:dyDescent="0.2">
      <c r="A10" s="2">
        <f t="shared" si="0"/>
        <v>5</v>
      </c>
      <c r="B10" s="6" t="s">
        <v>8</v>
      </c>
      <c r="C10" s="2" t="s">
        <v>9</v>
      </c>
      <c r="D10" s="17" t="s">
        <v>94</v>
      </c>
      <c r="E10" s="14"/>
      <c r="H10" s="24" t="s">
        <v>183</v>
      </c>
      <c r="I10" s="28">
        <f>I7*I9*1.1</f>
        <v>34018.518518518526</v>
      </c>
      <c r="J10" s="24" t="s">
        <v>182</v>
      </c>
    </row>
    <row r="11" spans="1:11" x14ac:dyDescent="0.2">
      <c r="A11" s="2">
        <f t="shared" si="0"/>
        <v>6</v>
      </c>
      <c r="B11" s="7" t="s">
        <v>51</v>
      </c>
      <c r="C11" s="1"/>
      <c r="D11" s="16">
        <v>1</v>
      </c>
      <c r="E11" s="14"/>
      <c r="H11" s="24" t="s">
        <v>183</v>
      </c>
      <c r="I11" s="28">
        <f>I10/1000</f>
        <v>34.018518518518526</v>
      </c>
      <c r="J11" s="24" t="s">
        <v>19</v>
      </c>
    </row>
    <row r="12" spans="1:11" ht="28.5" x14ac:dyDescent="0.2">
      <c r="A12" s="2">
        <f t="shared" si="0"/>
        <v>7</v>
      </c>
      <c r="B12" s="6" t="s">
        <v>115</v>
      </c>
      <c r="C12" s="2" t="s">
        <v>30</v>
      </c>
      <c r="D12" s="9" t="s">
        <v>50</v>
      </c>
      <c r="E12" s="14"/>
      <c r="H12" s="24" t="s">
        <v>184</v>
      </c>
      <c r="I12" s="24">
        <f>I10/I7</f>
        <v>48.888888888888893</v>
      </c>
    </row>
    <row r="13" spans="1:11" ht="28.5" x14ac:dyDescent="0.2">
      <c r="A13" s="2">
        <f t="shared" si="0"/>
        <v>8</v>
      </c>
      <c r="B13" s="6" t="s">
        <v>116</v>
      </c>
      <c r="C13" s="2" t="s">
        <v>30</v>
      </c>
      <c r="D13" s="9" t="s">
        <v>50</v>
      </c>
      <c r="E13" s="14"/>
      <c r="H13" s="24" t="s">
        <v>185</v>
      </c>
      <c r="I13" s="24">
        <f>1250/(I12^2)</f>
        <v>0.52298553719008256</v>
      </c>
      <c r="J13" s="24" t="s">
        <v>195</v>
      </c>
    </row>
    <row r="14" spans="1:11" ht="28.5" x14ac:dyDescent="0.2">
      <c r="A14" s="2">
        <f t="shared" si="0"/>
        <v>9</v>
      </c>
      <c r="B14" s="15" t="s">
        <v>140</v>
      </c>
      <c r="C14" s="2" t="s">
        <v>30</v>
      </c>
      <c r="D14" s="9" t="s">
        <v>50</v>
      </c>
      <c r="E14" s="14"/>
    </row>
    <row r="15" spans="1:11" ht="15" x14ac:dyDescent="0.2">
      <c r="A15" s="2">
        <f t="shared" si="0"/>
        <v>10</v>
      </c>
      <c r="B15" s="6" t="s">
        <v>28</v>
      </c>
      <c r="C15" s="2"/>
      <c r="D15" s="21"/>
      <c r="E15" s="14"/>
    </row>
    <row r="16" spans="1:11" x14ac:dyDescent="0.2">
      <c r="A16" s="2">
        <f t="shared" si="0"/>
        <v>11</v>
      </c>
      <c r="B16" s="6" t="s">
        <v>29</v>
      </c>
      <c r="C16" s="2" t="s">
        <v>30</v>
      </c>
      <c r="D16" s="9" t="s">
        <v>50</v>
      </c>
      <c r="E16" s="14"/>
      <c r="K16" s="24" t="s">
        <v>194</v>
      </c>
    </row>
    <row r="17" spans="1:5" ht="15" x14ac:dyDescent="0.2">
      <c r="A17" s="2"/>
      <c r="B17" s="72" t="s">
        <v>143</v>
      </c>
      <c r="C17" s="73"/>
      <c r="D17" s="74"/>
      <c r="E17" s="14"/>
    </row>
    <row r="18" spans="1:5" ht="42.75" x14ac:dyDescent="0.2">
      <c r="A18" s="2">
        <f>A16+1</f>
        <v>12</v>
      </c>
      <c r="B18" s="6" t="s">
        <v>52</v>
      </c>
      <c r="C18" s="2"/>
      <c r="D18" s="11" t="s">
        <v>141</v>
      </c>
      <c r="E18" s="14"/>
    </row>
    <row r="19" spans="1:5" x14ac:dyDescent="0.2">
      <c r="A19" s="2">
        <f t="shared" si="0"/>
        <v>13</v>
      </c>
      <c r="B19" s="4" t="s">
        <v>59</v>
      </c>
      <c r="C19" s="5"/>
      <c r="D19" s="13" t="s">
        <v>60</v>
      </c>
      <c r="E19" s="14"/>
    </row>
    <row r="20" spans="1:5" x14ac:dyDescent="0.2">
      <c r="A20" s="2">
        <f t="shared" si="0"/>
        <v>14</v>
      </c>
      <c r="B20" s="3" t="s">
        <v>102</v>
      </c>
      <c r="C20" s="2"/>
      <c r="D20" s="11" t="s">
        <v>111</v>
      </c>
      <c r="E20" s="14"/>
    </row>
    <row r="21" spans="1:5" x14ac:dyDescent="0.2">
      <c r="A21" s="2">
        <f t="shared" si="0"/>
        <v>15</v>
      </c>
      <c r="B21" s="10" t="s">
        <v>120</v>
      </c>
      <c r="C21" s="2"/>
      <c r="D21" s="9">
        <v>2</v>
      </c>
      <c r="E21" s="14"/>
    </row>
    <row r="22" spans="1:5" x14ac:dyDescent="0.2">
      <c r="A22" s="2">
        <f t="shared" si="0"/>
        <v>16</v>
      </c>
      <c r="B22" s="10" t="s">
        <v>121</v>
      </c>
      <c r="C22" s="2"/>
      <c r="D22" s="9">
        <v>4</v>
      </c>
      <c r="E22" s="14"/>
    </row>
    <row r="23" spans="1:5" x14ac:dyDescent="0.2">
      <c r="A23" s="2">
        <f t="shared" si="0"/>
        <v>17</v>
      </c>
      <c r="B23" s="10" t="s">
        <v>100</v>
      </c>
      <c r="C23" s="2" t="s">
        <v>30</v>
      </c>
      <c r="D23" s="9" t="s">
        <v>50</v>
      </c>
      <c r="E23" s="14"/>
    </row>
    <row r="24" spans="1:5" ht="28.5" x14ac:dyDescent="0.2">
      <c r="A24" s="2">
        <f t="shared" si="0"/>
        <v>18</v>
      </c>
      <c r="B24" s="3" t="s">
        <v>124</v>
      </c>
      <c r="C24" s="2" t="s">
        <v>30</v>
      </c>
      <c r="D24" s="9" t="s">
        <v>50</v>
      </c>
      <c r="E24" s="14"/>
    </row>
    <row r="25" spans="1:5" x14ac:dyDescent="0.2">
      <c r="A25" s="2">
        <f t="shared" si="0"/>
        <v>19</v>
      </c>
      <c r="B25" s="10" t="s">
        <v>125</v>
      </c>
      <c r="C25" s="2" t="s">
        <v>30</v>
      </c>
      <c r="D25" s="9" t="s">
        <v>50</v>
      </c>
      <c r="E25" s="14"/>
    </row>
    <row r="26" spans="1:5" ht="28.5" x14ac:dyDescent="0.2">
      <c r="A26" s="2">
        <f t="shared" si="0"/>
        <v>20</v>
      </c>
      <c r="B26" s="3" t="s">
        <v>144</v>
      </c>
      <c r="C26" s="2" t="s">
        <v>30</v>
      </c>
      <c r="D26" s="9" t="s">
        <v>50</v>
      </c>
      <c r="E26" s="14"/>
    </row>
    <row r="27" spans="1:5" ht="15" x14ac:dyDescent="0.2">
      <c r="A27" s="2"/>
      <c r="B27" s="72" t="s">
        <v>145</v>
      </c>
      <c r="C27" s="73"/>
      <c r="D27" s="74"/>
      <c r="E27" s="14"/>
    </row>
    <row r="28" spans="1:5" x14ac:dyDescent="0.2">
      <c r="A28" s="2">
        <f t="shared" ref="A28" si="1">A26+1</f>
        <v>21</v>
      </c>
      <c r="B28" s="6" t="s">
        <v>10</v>
      </c>
      <c r="C28" s="2" t="s">
        <v>11</v>
      </c>
      <c r="D28" s="9">
        <v>5</v>
      </c>
      <c r="E28" s="14"/>
    </row>
    <row r="29" spans="1:5" x14ac:dyDescent="0.2">
      <c r="A29" s="2">
        <f t="shared" ref="A29:A37" si="2">A28+1</f>
        <v>22</v>
      </c>
      <c r="B29" s="6" t="s">
        <v>69</v>
      </c>
      <c r="C29" s="2" t="s">
        <v>12</v>
      </c>
      <c r="D29" s="9">
        <f>2.5*2</f>
        <v>5</v>
      </c>
      <c r="E29" s="14"/>
    </row>
    <row r="30" spans="1:5" x14ac:dyDescent="0.2">
      <c r="A30" s="2">
        <f t="shared" si="2"/>
        <v>23</v>
      </c>
      <c r="B30" s="6" t="s">
        <v>68</v>
      </c>
      <c r="C30" s="2" t="s">
        <v>12</v>
      </c>
      <c r="D30" s="9">
        <f>- (2.5*2)</f>
        <v>-5</v>
      </c>
      <c r="E30" s="14"/>
    </row>
    <row r="31" spans="1:5" x14ac:dyDescent="0.2">
      <c r="A31" s="2">
        <f t="shared" si="2"/>
        <v>24</v>
      </c>
      <c r="B31" s="6" t="s">
        <v>53</v>
      </c>
      <c r="C31" s="2" t="s">
        <v>12</v>
      </c>
      <c r="D31" s="9">
        <v>2.5</v>
      </c>
      <c r="E31" s="14"/>
    </row>
    <row r="32" spans="1:5" x14ac:dyDescent="0.2">
      <c r="A32" s="2">
        <f t="shared" si="2"/>
        <v>25</v>
      </c>
      <c r="B32" s="6" t="s">
        <v>101</v>
      </c>
      <c r="C32" s="2" t="s">
        <v>30</v>
      </c>
      <c r="D32" s="9" t="s">
        <v>50</v>
      </c>
      <c r="E32" s="14"/>
    </row>
    <row r="33" spans="1:5" x14ac:dyDescent="0.2">
      <c r="A33" s="2">
        <f t="shared" si="2"/>
        <v>26</v>
      </c>
      <c r="B33" s="6" t="s">
        <v>18</v>
      </c>
      <c r="C33" s="2" t="s">
        <v>12</v>
      </c>
      <c r="D33" s="9" t="s">
        <v>113</v>
      </c>
      <c r="E33" s="14"/>
    </row>
    <row r="34" spans="1:5" ht="19.5" customHeight="1" x14ac:dyDescent="0.2">
      <c r="A34" s="2">
        <f t="shared" si="2"/>
        <v>27</v>
      </c>
      <c r="B34" s="7" t="s">
        <v>72</v>
      </c>
      <c r="C34" s="1" t="s">
        <v>12</v>
      </c>
      <c r="D34" s="9" t="s">
        <v>114</v>
      </c>
      <c r="E34" s="14"/>
    </row>
    <row r="35" spans="1:5" x14ac:dyDescent="0.2">
      <c r="A35" s="2">
        <f t="shared" si="2"/>
        <v>28</v>
      </c>
      <c r="B35" s="7" t="s">
        <v>165</v>
      </c>
      <c r="C35" s="1" t="s">
        <v>30</v>
      </c>
      <c r="D35" s="9" t="s">
        <v>50</v>
      </c>
      <c r="E35" s="14"/>
    </row>
    <row r="36" spans="1:5" ht="42.75" x14ac:dyDescent="0.2">
      <c r="A36" s="2">
        <f t="shared" si="2"/>
        <v>29</v>
      </c>
      <c r="B36" s="7" t="s">
        <v>155</v>
      </c>
      <c r="C36" s="2" t="s">
        <v>30</v>
      </c>
      <c r="D36" s="9" t="s">
        <v>50</v>
      </c>
      <c r="E36" s="14"/>
    </row>
    <row r="37" spans="1:5" x14ac:dyDescent="0.2">
      <c r="A37" s="2">
        <f t="shared" si="2"/>
        <v>30</v>
      </c>
      <c r="B37" s="6" t="s">
        <v>166</v>
      </c>
      <c r="C37" s="2" t="s">
        <v>30</v>
      </c>
      <c r="D37" s="9" t="s">
        <v>50</v>
      </c>
      <c r="E37" s="14"/>
    </row>
    <row r="38" spans="1:5" ht="15" x14ac:dyDescent="0.2">
      <c r="A38" s="2"/>
      <c r="B38" s="72" t="s">
        <v>167</v>
      </c>
      <c r="C38" s="73"/>
      <c r="D38" s="74"/>
      <c r="E38" s="14"/>
    </row>
    <row r="39" spans="1:5" x14ac:dyDescent="0.2">
      <c r="A39" s="2">
        <f t="shared" ref="A39" si="3">A37+1</f>
        <v>31</v>
      </c>
      <c r="B39" s="6" t="s">
        <v>112</v>
      </c>
      <c r="C39" s="2" t="s">
        <v>30</v>
      </c>
      <c r="D39" s="9" t="s">
        <v>50</v>
      </c>
      <c r="E39" s="14"/>
    </row>
    <row r="40" spans="1:5" x14ac:dyDescent="0.2">
      <c r="A40" s="2">
        <f t="shared" ref="A40:A44" si="4">A39+1</f>
        <v>32</v>
      </c>
      <c r="B40" s="6" t="s">
        <v>99</v>
      </c>
      <c r="C40" s="2" t="s">
        <v>30</v>
      </c>
      <c r="D40" s="9" t="s">
        <v>50</v>
      </c>
      <c r="E40" s="14"/>
    </row>
    <row r="41" spans="1:5" x14ac:dyDescent="0.2">
      <c r="A41" s="2">
        <f t="shared" si="4"/>
        <v>33</v>
      </c>
      <c r="B41" s="6" t="s">
        <v>205</v>
      </c>
      <c r="C41" s="2" t="s">
        <v>30</v>
      </c>
      <c r="D41" s="9" t="s">
        <v>50</v>
      </c>
      <c r="E41" s="14"/>
    </row>
    <row r="42" spans="1:5" x14ac:dyDescent="0.2">
      <c r="A42" s="2">
        <f t="shared" si="4"/>
        <v>34</v>
      </c>
      <c r="B42" s="6" t="s">
        <v>103</v>
      </c>
      <c r="C42" s="2" t="s">
        <v>30</v>
      </c>
      <c r="D42" s="9" t="s">
        <v>50</v>
      </c>
      <c r="E42" s="14"/>
    </row>
    <row r="43" spans="1:5" x14ac:dyDescent="0.2">
      <c r="A43" s="2">
        <f t="shared" si="4"/>
        <v>35</v>
      </c>
      <c r="B43" s="6" t="s">
        <v>104</v>
      </c>
      <c r="C43" s="2" t="s">
        <v>30</v>
      </c>
      <c r="D43" s="9" t="s">
        <v>50</v>
      </c>
      <c r="E43" s="14"/>
    </row>
    <row r="44" spans="1:5" ht="28.5" x14ac:dyDescent="0.2">
      <c r="A44" s="2">
        <f t="shared" si="4"/>
        <v>36</v>
      </c>
      <c r="B44" s="6" t="s">
        <v>105</v>
      </c>
      <c r="C44" s="2" t="s">
        <v>30</v>
      </c>
      <c r="D44" s="9" t="s">
        <v>50</v>
      </c>
      <c r="E44" s="14"/>
    </row>
    <row r="45" spans="1:5" ht="15" x14ac:dyDescent="0.2">
      <c r="A45" s="2"/>
      <c r="B45" s="72" t="s">
        <v>168</v>
      </c>
      <c r="C45" s="73"/>
      <c r="D45" s="74"/>
      <c r="E45" s="14"/>
    </row>
    <row r="46" spans="1:5" ht="30.75" x14ac:dyDescent="0.2">
      <c r="A46" s="2">
        <f t="shared" ref="A46" si="5">A44+1</f>
        <v>37</v>
      </c>
      <c r="B46" s="6" t="s">
        <v>212</v>
      </c>
      <c r="C46" s="2" t="s">
        <v>12</v>
      </c>
      <c r="D46" s="9" t="s">
        <v>188</v>
      </c>
      <c r="E46" s="14"/>
    </row>
    <row r="47" spans="1:5" x14ac:dyDescent="0.2">
      <c r="A47" s="2">
        <f t="shared" ref="A47:A49" si="6">A46+1</f>
        <v>38</v>
      </c>
      <c r="B47" s="6" t="s">
        <v>146</v>
      </c>
      <c r="C47" s="2" t="s">
        <v>19</v>
      </c>
      <c r="D47" s="23" t="s">
        <v>224</v>
      </c>
      <c r="E47" s="14"/>
    </row>
    <row r="48" spans="1:5" ht="28.5" x14ac:dyDescent="0.2">
      <c r="A48" s="2">
        <f t="shared" si="6"/>
        <v>39</v>
      </c>
      <c r="B48" s="6" t="s">
        <v>73</v>
      </c>
      <c r="C48" s="2" t="s">
        <v>20</v>
      </c>
      <c r="D48" s="30">
        <f>ROUNDUP(I13,0)</f>
        <v>1</v>
      </c>
      <c r="E48" s="14"/>
    </row>
    <row r="49" spans="1:5" x14ac:dyDescent="0.2">
      <c r="A49" s="2">
        <f t="shared" si="6"/>
        <v>40</v>
      </c>
      <c r="B49" s="6" t="s">
        <v>21</v>
      </c>
      <c r="C49" s="2" t="s">
        <v>12</v>
      </c>
      <c r="D49" s="9" t="s">
        <v>220</v>
      </c>
      <c r="E49" s="14"/>
    </row>
    <row r="50" spans="1:5" ht="15" x14ac:dyDescent="0.2">
      <c r="A50" s="2"/>
      <c r="B50" s="72" t="s">
        <v>147</v>
      </c>
      <c r="C50" s="73"/>
      <c r="D50" s="74"/>
      <c r="E50" s="14"/>
    </row>
    <row r="51" spans="1:5" x14ac:dyDescent="0.2">
      <c r="A51" s="2">
        <f t="shared" ref="A51" si="7">A49+1</f>
        <v>41</v>
      </c>
      <c r="B51" s="6" t="s">
        <v>14</v>
      </c>
      <c r="C51" s="2" t="s">
        <v>15</v>
      </c>
      <c r="D51" s="9" t="s">
        <v>70</v>
      </c>
      <c r="E51" s="14"/>
    </row>
    <row r="52" spans="1:5" ht="28.5" x14ac:dyDescent="0.2">
      <c r="A52" s="2">
        <f t="shared" ref="A52:A53" si="8">A51+1</f>
        <v>42</v>
      </c>
      <c r="B52" s="7" t="s">
        <v>16</v>
      </c>
      <c r="C52" s="1" t="s">
        <v>117</v>
      </c>
      <c r="D52" s="9" t="s">
        <v>169</v>
      </c>
      <c r="E52" s="14"/>
    </row>
    <row r="53" spans="1:5" ht="28.5" x14ac:dyDescent="0.2">
      <c r="A53" s="2">
        <f t="shared" si="8"/>
        <v>43</v>
      </c>
      <c r="B53" s="7" t="s">
        <v>17</v>
      </c>
      <c r="C53" s="1" t="s">
        <v>117</v>
      </c>
      <c r="D53" s="9" t="s">
        <v>170</v>
      </c>
      <c r="E53" s="14"/>
    </row>
    <row r="54" spans="1:5" ht="15" x14ac:dyDescent="0.2">
      <c r="A54" s="2"/>
      <c r="B54" s="75" t="s">
        <v>150</v>
      </c>
      <c r="C54" s="76"/>
      <c r="D54" s="77"/>
      <c r="E54" s="14"/>
    </row>
    <row r="55" spans="1:5" ht="28.5" x14ac:dyDescent="0.2">
      <c r="A55" s="2">
        <f t="shared" ref="A55" si="9">A53+1</f>
        <v>44</v>
      </c>
      <c r="B55" s="6" t="s">
        <v>152</v>
      </c>
      <c r="C55" s="2" t="s">
        <v>13</v>
      </c>
      <c r="D55" s="9" t="s">
        <v>151</v>
      </c>
      <c r="E55" s="14"/>
    </row>
    <row r="56" spans="1:5" ht="28.5" x14ac:dyDescent="0.2">
      <c r="A56" s="2">
        <f t="shared" ref="A56" si="10">A55+1</f>
        <v>45</v>
      </c>
      <c r="B56" s="6" t="s">
        <v>153</v>
      </c>
      <c r="C56" s="9" t="s">
        <v>13</v>
      </c>
      <c r="D56" s="9" t="s">
        <v>154</v>
      </c>
      <c r="E56" s="14"/>
    </row>
    <row r="57" spans="1:5" ht="15" x14ac:dyDescent="0.2">
      <c r="A57" s="2"/>
      <c r="B57" s="67" t="s">
        <v>156</v>
      </c>
      <c r="C57" s="67"/>
      <c r="D57" s="9"/>
      <c r="E57" s="14"/>
    </row>
    <row r="58" spans="1:5" x14ac:dyDescent="0.2">
      <c r="A58" s="2">
        <f t="shared" ref="A58" si="11">A56+1</f>
        <v>46</v>
      </c>
      <c r="B58" s="18" t="s">
        <v>157</v>
      </c>
      <c r="C58" s="2" t="s">
        <v>30</v>
      </c>
      <c r="D58" s="9" t="s">
        <v>50</v>
      </c>
      <c r="E58" s="14"/>
    </row>
    <row r="59" spans="1:5" ht="28.5" x14ac:dyDescent="0.2">
      <c r="A59" s="2">
        <f t="shared" ref="A59:A62" si="12">A58+1</f>
        <v>47</v>
      </c>
      <c r="B59" s="6" t="s">
        <v>158</v>
      </c>
      <c r="C59" s="2" t="s">
        <v>30</v>
      </c>
      <c r="D59" s="9" t="s">
        <v>50</v>
      </c>
      <c r="E59" s="14"/>
    </row>
    <row r="60" spans="1:5" ht="42.75" x14ac:dyDescent="0.2">
      <c r="A60" s="2">
        <f t="shared" si="12"/>
        <v>48</v>
      </c>
      <c r="B60" s="6" t="s">
        <v>159</v>
      </c>
      <c r="C60" s="2" t="s">
        <v>30</v>
      </c>
      <c r="D60" s="9" t="s">
        <v>50</v>
      </c>
      <c r="E60" s="14"/>
    </row>
    <row r="61" spans="1:5" ht="28.5" x14ac:dyDescent="0.2">
      <c r="A61" s="2">
        <f t="shared" si="12"/>
        <v>49</v>
      </c>
      <c r="B61" s="6" t="s">
        <v>162</v>
      </c>
      <c r="C61" s="2" t="s">
        <v>30</v>
      </c>
      <c r="D61" s="9" t="s">
        <v>50</v>
      </c>
      <c r="E61" s="14"/>
    </row>
    <row r="62" spans="1:5" x14ac:dyDescent="0.2">
      <c r="A62" s="2">
        <f t="shared" si="12"/>
        <v>50</v>
      </c>
      <c r="B62" s="6" t="s">
        <v>160</v>
      </c>
      <c r="C62" s="14"/>
      <c r="D62" s="9"/>
      <c r="E62" s="14"/>
    </row>
    <row r="63" spans="1:5" x14ac:dyDescent="0.2">
      <c r="A63" s="2">
        <f>A62+1</f>
        <v>51</v>
      </c>
      <c r="B63" s="6" t="s">
        <v>118</v>
      </c>
      <c r="C63" s="2"/>
      <c r="D63" s="9" t="s">
        <v>225</v>
      </c>
      <c r="E63" s="14"/>
    </row>
    <row r="64" spans="1:5" x14ac:dyDescent="0.2">
      <c r="A64" s="2">
        <f t="shared" ref="A64:A65" si="13">A63+1</f>
        <v>52</v>
      </c>
      <c r="B64" s="6" t="s">
        <v>161</v>
      </c>
      <c r="C64" s="14"/>
      <c r="D64" s="9"/>
      <c r="E64" s="14"/>
    </row>
    <row r="65" spans="1:5" x14ac:dyDescent="0.2">
      <c r="A65" s="2">
        <f t="shared" si="13"/>
        <v>53</v>
      </c>
      <c r="B65" s="6" t="s">
        <v>95</v>
      </c>
      <c r="C65" s="2"/>
      <c r="D65" s="9" t="s">
        <v>225</v>
      </c>
      <c r="E65" s="14"/>
    </row>
    <row r="66" spans="1:5" ht="15" x14ac:dyDescent="0.2">
      <c r="A66" s="2"/>
      <c r="B66" s="69" t="s">
        <v>163</v>
      </c>
      <c r="C66" s="70"/>
      <c r="D66" s="71"/>
      <c r="E66" s="14"/>
    </row>
    <row r="67" spans="1:5" ht="42.75" x14ac:dyDescent="0.2">
      <c r="A67" s="2">
        <f t="shared" ref="A67" si="14">A65+1</f>
        <v>54</v>
      </c>
      <c r="B67" s="6" t="s">
        <v>84</v>
      </c>
      <c r="C67" s="14"/>
      <c r="D67" s="9" t="s">
        <v>79</v>
      </c>
      <c r="E67" s="14"/>
    </row>
    <row r="68" spans="1:5" x14ac:dyDescent="0.2">
      <c r="A68" s="2">
        <f t="shared" ref="A68" si="15">A67+1</f>
        <v>55</v>
      </c>
      <c r="B68" s="3" t="s">
        <v>90</v>
      </c>
      <c r="C68" s="2"/>
      <c r="D68" s="9" t="s">
        <v>207</v>
      </c>
      <c r="E68" s="14"/>
    </row>
    <row r="69" spans="1:5" x14ac:dyDescent="0.2">
      <c r="A69" s="2">
        <f>A68+1</f>
        <v>56</v>
      </c>
      <c r="B69" s="3" t="s">
        <v>96</v>
      </c>
      <c r="C69" s="2"/>
      <c r="D69" s="9" t="s">
        <v>207</v>
      </c>
      <c r="E69" s="14"/>
    </row>
    <row r="70" spans="1:5" x14ac:dyDescent="0.2">
      <c r="A70" s="2">
        <f t="shared" ref="A70:A77" si="16">A69+1</f>
        <v>57</v>
      </c>
      <c r="B70" s="10" t="s">
        <v>64</v>
      </c>
      <c r="C70" s="2" t="s">
        <v>65</v>
      </c>
      <c r="D70" s="9">
        <v>25</v>
      </c>
      <c r="E70" s="14"/>
    </row>
    <row r="71" spans="1:5" x14ac:dyDescent="0.2">
      <c r="A71" s="2">
        <f t="shared" si="16"/>
        <v>58</v>
      </c>
      <c r="B71" s="19" t="s">
        <v>66</v>
      </c>
      <c r="C71" s="1" t="s">
        <v>65</v>
      </c>
      <c r="D71" s="12">
        <v>44</v>
      </c>
      <c r="E71" s="14"/>
    </row>
    <row r="72" spans="1:5" ht="42.75" x14ac:dyDescent="0.2">
      <c r="A72" s="2">
        <f t="shared" si="16"/>
        <v>59</v>
      </c>
      <c r="B72" s="6" t="s">
        <v>123</v>
      </c>
      <c r="C72" s="2" t="s">
        <v>30</v>
      </c>
      <c r="D72" s="9" t="s">
        <v>50</v>
      </c>
      <c r="E72" s="14"/>
    </row>
    <row r="73" spans="1:5" ht="42.75" x14ac:dyDescent="0.2">
      <c r="A73" s="2">
        <f t="shared" si="16"/>
        <v>60</v>
      </c>
      <c r="B73" s="6" t="s">
        <v>122</v>
      </c>
      <c r="C73" s="2"/>
      <c r="D73" s="9">
        <v>2</v>
      </c>
      <c r="E73" s="14"/>
    </row>
    <row r="74" spans="1:5" x14ac:dyDescent="0.2">
      <c r="A74" s="2">
        <f>A73+1</f>
        <v>61</v>
      </c>
      <c r="B74" s="31" t="s">
        <v>203</v>
      </c>
      <c r="C74" s="1" t="s">
        <v>7</v>
      </c>
      <c r="D74" s="12">
        <v>15</v>
      </c>
      <c r="E74" s="14"/>
    </row>
    <row r="75" spans="1:5" x14ac:dyDescent="0.2">
      <c r="A75" s="2">
        <f t="shared" si="16"/>
        <v>62</v>
      </c>
      <c r="B75" s="31" t="s">
        <v>204</v>
      </c>
      <c r="C75" s="1" t="s">
        <v>9</v>
      </c>
      <c r="D75" s="12">
        <v>600</v>
      </c>
      <c r="E75" s="14"/>
    </row>
    <row r="76" spans="1:5" ht="28.5" x14ac:dyDescent="0.2">
      <c r="A76" s="2">
        <f t="shared" si="16"/>
        <v>63</v>
      </c>
      <c r="B76" s="3" t="s">
        <v>63</v>
      </c>
      <c r="C76" s="2" t="s">
        <v>15</v>
      </c>
      <c r="D76" s="9" t="s">
        <v>78</v>
      </c>
      <c r="E76" s="14"/>
    </row>
    <row r="77" spans="1:5" ht="28.5" x14ac:dyDescent="0.2">
      <c r="A77" s="2">
        <f t="shared" si="16"/>
        <v>64</v>
      </c>
      <c r="B77" s="3" t="s">
        <v>97</v>
      </c>
      <c r="C77" s="2" t="s">
        <v>15</v>
      </c>
      <c r="D77" s="9" t="s">
        <v>78</v>
      </c>
      <c r="E77" s="14"/>
    </row>
    <row r="78" spans="1:5" x14ac:dyDescent="0.2">
      <c r="A78" s="2">
        <f>A77+1</f>
        <v>65</v>
      </c>
      <c r="B78" s="7" t="s">
        <v>31</v>
      </c>
      <c r="C78" s="1" t="s">
        <v>7</v>
      </c>
      <c r="D78" s="12">
        <v>95</v>
      </c>
      <c r="E78" s="14"/>
    </row>
    <row r="79" spans="1:5" x14ac:dyDescent="0.2">
      <c r="A79" s="2">
        <f>A78+1</f>
        <v>66</v>
      </c>
      <c r="B79" s="7" t="s">
        <v>196</v>
      </c>
      <c r="C79" s="1" t="s">
        <v>7</v>
      </c>
      <c r="D79" s="9">
        <v>35</v>
      </c>
      <c r="E79" s="14"/>
    </row>
    <row r="80" spans="1:5" x14ac:dyDescent="0.2">
      <c r="A80" s="2">
        <f>A79+1</f>
        <v>67</v>
      </c>
      <c r="B80" s="7" t="s">
        <v>197</v>
      </c>
      <c r="C80" s="1" t="s">
        <v>7</v>
      </c>
      <c r="D80" s="9">
        <v>30</v>
      </c>
      <c r="E80" s="14"/>
    </row>
    <row r="81" spans="1:5" x14ac:dyDescent="0.2">
      <c r="A81" s="2">
        <f t="shared" ref="A81:A85" si="17">A80+1</f>
        <v>68</v>
      </c>
      <c r="B81" s="6" t="s">
        <v>198</v>
      </c>
      <c r="C81" s="2" t="s">
        <v>7</v>
      </c>
      <c r="D81" s="9">
        <v>35</v>
      </c>
      <c r="E81" s="14"/>
    </row>
    <row r="82" spans="1:5" x14ac:dyDescent="0.2">
      <c r="A82" s="2">
        <f t="shared" si="17"/>
        <v>69</v>
      </c>
      <c r="B82" s="6" t="s">
        <v>199</v>
      </c>
      <c r="C82" s="2" t="s">
        <v>7</v>
      </c>
      <c r="D82" s="9">
        <v>30</v>
      </c>
      <c r="E82" s="14"/>
    </row>
    <row r="83" spans="1:5" x14ac:dyDescent="0.2">
      <c r="A83" s="2">
        <f t="shared" si="17"/>
        <v>70</v>
      </c>
      <c r="B83" s="7" t="s">
        <v>61</v>
      </c>
      <c r="C83" s="2"/>
      <c r="D83" s="9" t="s">
        <v>200</v>
      </c>
      <c r="E83" s="14"/>
    </row>
    <row r="84" spans="1:5" x14ac:dyDescent="0.2">
      <c r="A84" s="2">
        <f t="shared" si="17"/>
        <v>71</v>
      </c>
      <c r="B84" s="7" t="s">
        <v>98</v>
      </c>
      <c r="C84" s="14"/>
      <c r="D84" s="9" t="s">
        <v>201</v>
      </c>
      <c r="E84" s="14"/>
    </row>
    <row r="85" spans="1:5" x14ac:dyDescent="0.2">
      <c r="A85" s="2">
        <f t="shared" si="17"/>
        <v>72</v>
      </c>
      <c r="B85" s="7" t="s">
        <v>62</v>
      </c>
      <c r="C85" s="14"/>
      <c r="D85" s="9" t="s">
        <v>202</v>
      </c>
      <c r="E85" s="14"/>
    </row>
    <row r="86" spans="1:5" x14ac:dyDescent="0.2">
      <c r="A86" s="2">
        <f>A85+1</f>
        <v>73</v>
      </c>
      <c r="B86" s="6" t="s">
        <v>85</v>
      </c>
      <c r="C86" s="2" t="s">
        <v>32</v>
      </c>
      <c r="D86" s="12">
        <v>140</v>
      </c>
      <c r="E86" s="14"/>
    </row>
    <row r="87" spans="1:5" x14ac:dyDescent="0.2">
      <c r="A87" s="2">
        <f t="shared" ref="A87" si="18">A86+1</f>
        <v>74</v>
      </c>
      <c r="B87" s="6" t="s">
        <v>33</v>
      </c>
      <c r="C87" s="2" t="s">
        <v>32</v>
      </c>
      <c r="D87" s="12">
        <v>229</v>
      </c>
      <c r="E87" s="14"/>
    </row>
    <row r="88" spans="1:5" x14ac:dyDescent="0.2">
      <c r="A88" s="2">
        <f>A87+1</f>
        <v>75</v>
      </c>
      <c r="B88" s="6" t="s">
        <v>119</v>
      </c>
      <c r="C88" s="2" t="s">
        <v>32</v>
      </c>
      <c r="D88" s="12">
        <v>76</v>
      </c>
      <c r="E88" s="14"/>
    </row>
    <row r="89" spans="1:5" x14ac:dyDescent="0.2">
      <c r="A89" s="2">
        <f>A88+1</f>
        <v>76</v>
      </c>
      <c r="B89" s="6" t="s">
        <v>34</v>
      </c>
      <c r="C89" s="2" t="s">
        <v>30</v>
      </c>
      <c r="D89" s="9" t="s">
        <v>50</v>
      </c>
      <c r="E89" s="14"/>
    </row>
    <row r="90" spans="1:5" ht="15" x14ac:dyDescent="0.2">
      <c r="A90" s="2"/>
      <c r="B90" s="72" t="s">
        <v>86</v>
      </c>
      <c r="C90" s="73"/>
      <c r="D90" s="74"/>
      <c r="E90" s="14"/>
    </row>
    <row r="91" spans="1:5" ht="99.75" x14ac:dyDescent="0.2">
      <c r="A91" s="2">
        <f>A89+1</f>
        <v>77</v>
      </c>
      <c r="B91" s="6" t="s">
        <v>74</v>
      </c>
      <c r="C91" s="2"/>
      <c r="D91" s="9" t="s">
        <v>164</v>
      </c>
      <c r="E91" s="14"/>
    </row>
    <row r="92" spans="1:5" x14ac:dyDescent="0.2">
      <c r="A92" s="2">
        <f>A91+1</f>
        <v>78</v>
      </c>
      <c r="B92" s="6" t="s">
        <v>75</v>
      </c>
      <c r="C92" s="2" t="s">
        <v>7</v>
      </c>
      <c r="D92" s="9" t="s">
        <v>139</v>
      </c>
      <c r="E92" s="14"/>
    </row>
    <row r="93" spans="1:5" ht="15" x14ac:dyDescent="0.2">
      <c r="A93" s="2"/>
      <c r="B93" s="69" t="s">
        <v>22</v>
      </c>
      <c r="C93" s="70"/>
      <c r="D93" s="71"/>
      <c r="E93" s="32"/>
    </row>
    <row r="94" spans="1:5" x14ac:dyDescent="0.2">
      <c r="A94" s="2">
        <f>A92+1</f>
        <v>79</v>
      </c>
      <c r="B94" s="6" t="s">
        <v>76</v>
      </c>
      <c r="C94" s="2" t="s">
        <v>23</v>
      </c>
      <c r="D94" s="9">
        <v>180</v>
      </c>
      <c r="E94" s="14"/>
    </row>
    <row r="95" spans="1:5" x14ac:dyDescent="0.2">
      <c r="A95" s="2">
        <f>A94+1</f>
        <v>80</v>
      </c>
      <c r="B95" s="6" t="s">
        <v>77</v>
      </c>
      <c r="C95" s="2" t="s">
        <v>23</v>
      </c>
      <c r="D95" s="9">
        <v>90</v>
      </c>
      <c r="E95" s="14"/>
    </row>
    <row r="96" spans="1:5" ht="15" x14ac:dyDescent="0.2">
      <c r="A96" s="2"/>
      <c r="B96" s="69" t="s">
        <v>106</v>
      </c>
      <c r="C96" s="70"/>
      <c r="D96" s="71"/>
      <c r="E96" s="32"/>
    </row>
    <row r="97" spans="1:5" x14ac:dyDescent="0.2">
      <c r="A97" s="2">
        <f>A95+1</f>
        <v>81</v>
      </c>
      <c r="B97" s="18" t="s">
        <v>107</v>
      </c>
      <c r="C97" s="2" t="s">
        <v>108</v>
      </c>
      <c r="D97" s="33" t="s">
        <v>181</v>
      </c>
      <c r="E97" s="14"/>
    </row>
    <row r="98" spans="1:5" x14ac:dyDescent="0.2">
      <c r="A98" s="2">
        <f>A97+1</f>
        <v>82</v>
      </c>
      <c r="B98" s="18" t="s">
        <v>109</v>
      </c>
      <c r="C98" s="2" t="s">
        <v>12</v>
      </c>
      <c r="D98" s="2">
        <v>100</v>
      </c>
      <c r="E98" s="14"/>
    </row>
    <row r="99" spans="1:5" ht="16.5" x14ac:dyDescent="0.2">
      <c r="A99" s="2">
        <f t="shared" ref="A99:A110" si="19">A98+1</f>
        <v>83</v>
      </c>
      <c r="B99" s="6" t="s">
        <v>24</v>
      </c>
      <c r="C99" s="8" t="s">
        <v>91</v>
      </c>
      <c r="D99" s="9">
        <v>40</v>
      </c>
      <c r="E99" s="14"/>
    </row>
    <row r="100" spans="1:5" ht="16.5" x14ac:dyDescent="0.2">
      <c r="A100" s="2">
        <f t="shared" si="19"/>
        <v>84</v>
      </c>
      <c r="B100" s="7" t="s">
        <v>25</v>
      </c>
      <c r="C100" s="8" t="s">
        <v>91</v>
      </c>
      <c r="D100" s="9">
        <v>30</v>
      </c>
      <c r="E100" s="14"/>
    </row>
    <row r="101" spans="1:5" ht="16.5" x14ac:dyDescent="0.2">
      <c r="A101" s="2">
        <f t="shared" si="19"/>
        <v>85</v>
      </c>
      <c r="B101" s="7" t="s">
        <v>54</v>
      </c>
      <c r="C101" s="8" t="s">
        <v>91</v>
      </c>
      <c r="D101" s="9">
        <v>15</v>
      </c>
      <c r="E101" s="14"/>
    </row>
    <row r="102" spans="1:5" ht="16.5" x14ac:dyDescent="0.2">
      <c r="A102" s="2">
        <f t="shared" si="19"/>
        <v>86</v>
      </c>
      <c r="B102" s="3" t="s">
        <v>87</v>
      </c>
      <c r="C102" s="8"/>
      <c r="D102" s="9"/>
      <c r="E102" s="14"/>
    </row>
    <row r="103" spans="1:5" ht="16.5" x14ac:dyDescent="0.2">
      <c r="A103" s="2"/>
      <c r="B103" s="3" t="s">
        <v>55</v>
      </c>
      <c r="C103" s="8" t="s">
        <v>91</v>
      </c>
      <c r="D103" s="9">
        <v>65</v>
      </c>
      <c r="E103" s="14"/>
    </row>
    <row r="104" spans="1:5" ht="16.5" x14ac:dyDescent="0.2">
      <c r="A104" s="2"/>
      <c r="B104" s="3" t="s">
        <v>56</v>
      </c>
      <c r="C104" s="8" t="s">
        <v>91</v>
      </c>
      <c r="D104" s="9">
        <v>65</v>
      </c>
      <c r="E104" s="14"/>
    </row>
    <row r="105" spans="1:5" ht="28.5" x14ac:dyDescent="0.2">
      <c r="A105" s="2"/>
      <c r="B105" s="3" t="s">
        <v>57</v>
      </c>
      <c r="C105" s="8" t="s">
        <v>91</v>
      </c>
      <c r="D105" s="9" t="s">
        <v>83</v>
      </c>
      <c r="E105" s="14"/>
    </row>
    <row r="106" spans="1:5" ht="16.5" x14ac:dyDescent="0.2">
      <c r="A106" s="2"/>
      <c r="B106" s="3" t="s">
        <v>88</v>
      </c>
      <c r="C106" s="8" t="s">
        <v>91</v>
      </c>
      <c r="D106" s="9">
        <v>20</v>
      </c>
      <c r="E106" s="14"/>
    </row>
    <row r="107" spans="1:5" ht="42.75" x14ac:dyDescent="0.2">
      <c r="A107" s="2"/>
      <c r="B107" s="3" t="s">
        <v>89</v>
      </c>
      <c r="C107" s="8"/>
      <c r="D107" s="9" t="s">
        <v>81</v>
      </c>
      <c r="E107" s="14"/>
    </row>
    <row r="108" spans="1:5" ht="28.5" x14ac:dyDescent="0.2">
      <c r="A108" s="2"/>
      <c r="B108" s="3" t="s">
        <v>58</v>
      </c>
      <c r="C108" s="8"/>
      <c r="D108" s="9" t="s">
        <v>210</v>
      </c>
      <c r="E108" s="14"/>
    </row>
    <row r="109" spans="1:5" ht="16.5" x14ac:dyDescent="0.2">
      <c r="A109" s="2">
        <f>A102+1</f>
        <v>87</v>
      </c>
      <c r="B109" s="6" t="s">
        <v>26</v>
      </c>
      <c r="C109" s="8" t="s">
        <v>91</v>
      </c>
      <c r="D109" s="9">
        <v>65</v>
      </c>
      <c r="E109" s="14"/>
    </row>
    <row r="110" spans="1:5" ht="16.5" x14ac:dyDescent="0.2">
      <c r="A110" s="2">
        <f t="shared" si="19"/>
        <v>88</v>
      </c>
      <c r="B110" s="6" t="s">
        <v>27</v>
      </c>
      <c r="C110" s="8" t="s">
        <v>91</v>
      </c>
      <c r="D110" s="9">
        <v>105</v>
      </c>
      <c r="E110" s="14"/>
    </row>
    <row r="111" spans="1:5" ht="15" x14ac:dyDescent="0.2">
      <c r="A111" s="2"/>
      <c r="B111" s="68" t="s">
        <v>133</v>
      </c>
      <c r="C111" s="68"/>
      <c r="D111" s="68"/>
      <c r="E111" s="14"/>
    </row>
    <row r="112" spans="1:5" x14ac:dyDescent="0.2">
      <c r="A112" s="2">
        <f t="shared" ref="A112" si="20">A110+1</f>
        <v>89</v>
      </c>
      <c r="B112" s="6" t="s">
        <v>134</v>
      </c>
      <c r="C112" s="2" t="s">
        <v>30</v>
      </c>
      <c r="D112" s="9" t="s">
        <v>50</v>
      </c>
      <c r="E112" s="14"/>
    </row>
    <row r="113" spans="1:5" x14ac:dyDescent="0.2">
      <c r="A113" s="2">
        <f t="shared" ref="A113:A116" si="21">A112+1</f>
        <v>90</v>
      </c>
      <c r="B113" s="6" t="s">
        <v>135</v>
      </c>
      <c r="C113" s="2" t="s">
        <v>30</v>
      </c>
      <c r="D113" s="9" t="s">
        <v>50</v>
      </c>
      <c r="E113" s="14"/>
    </row>
    <row r="114" spans="1:5" x14ac:dyDescent="0.2">
      <c r="A114" s="2">
        <f t="shared" si="21"/>
        <v>91</v>
      </c>
      <c r="B114" s="7" t="s">
        <v>136</v>
      </c>
      <c r="C114" s="2" t="s">
        <v>30</v>
      </c>
      <c r="D114" s="9" t="s">
        <v>50</v>
      </c>
      <c r="E114" s="14"/>
    </row>
    <row r="115" spans="1:5" x14ac:dyDescent="0.2">
      <c r="A115" s="2">
        <f t="shared" si="21"/>
        <v>92</v>
      </c>
      <c r="B115" s="6" t="s">
        <v>138</v>
      </c>
      <c r="C115" s="2" t="s">
        <v>30</v>
      </c>
      <c r="D115" s="9" t="s">
        <v>50</v>
      </c>
      <c r="E115" s="14"/>
    </row>
    <row r="116" spans="1:5" x14ac:dyDescent="0.2">
      <c r="A116" s="2">
        <f t="shared" si="21"/>
        <v>93</v>
      </c>
      <c r="B116" s="6" t="s">
        <v>137</v>
      </c>
      <c r="C116" s="2" t="s">
        <v>30</v>
      </c>
      <c r="D116" s="9" t="s">
        <v>50</v>
      </c>
      <c r="E116" s="14"/>
    </row>
    <row r="117" spans="1:5" ht="15" x14ac:dyDescent="0.2">
      <c r="A117" s="2"/>
      <c r="B117" s="67" t="s">
        <v>35</v>
      </c>
      <c r="C117" s="67"/>
      <c r="D117" s="67"/>
      <c r="E117" s="67"/>
    </row>
    <row r="118" spans="1:5" x14ac:dyDescent="0.2">
      <c r="A118" s="2">
        <f t="shared" ref="A118" si="22">A116+1</f>
        <v>94</v>
      </c>
      <c r="B118" s="6" t="s">
        <v>36</v>
      </c>
      <c r="C118" s="14"/>
      <c r="D118" s="9" t="s">
        <v>127</v>
      </c>
      <c r="E118" s="14"/>
    </row>
    <row r="119" spans="1:5" x14ac:dyDescent="0.2">
      <c r="A119" s="2">
        <f t="shared" ref="A119:A124" si="23">A118+1</f>
        <v>95</v>
      </c>
      <c r="B119" s="6" t="s">
        <v>129</v>
      </c>
      <c r="C119" s="2" t="s">
        <v>32</v>
      </c>
      <c r="D119" s="9" t="s">
        <v>128</v>
      </c>
      <c r="E119" s="14"/>
    </row>
    <row r="120" spans="1:5" x14ac:dyDescent="0.2">
      <c r="A120" s="2">
        <f t="shared" si="23"/>
        <v>96</v>
      </c>
      <c r="B120" s="6" t="s">
        <v>130</v>
      </c>
      <c r="C120" s="2" t="s">
        <v>32</v>
      </c>
      <c r="D120" s="9" t="s">
        <v>131</v>
      </c>
      <c r="E120" s="14"/>
    </row>
    <row r="121" spans="1:5" x14ac:dyDescent="0.2">
      <c r="A121" s="2">
        <f t="shared" si="23"/>
        <v>97</v>
      </c>
      <c r="B121" s="6" t="s">
        <v>126</v>
      </c>
      <c r="C121" s="2" t="s">
        <v>30</v>
      </c>
      <c r="D121" s="9" t="s">
        <v>50</v>
      </c>
      <c r="E121" s="14"/>
    </row>
    <row r="122" spans="1:5" x14ac:dyDescent="0.2">
      <c r="A122" s="2">
        <f t="shared" si="23"/>
        <v>98</v>
      </c>
      <c r="B122" s="6" t="s">
        <v>132</v>
      </c>
      <c r="C122" s="2" t="s">
        <v>30</v>
      </c>
      <c r="D122" s="9" t="s">
        <v>50</v>
      </c>
      <c r="E122" s="14"/>
    </row>
    <row r="123" spans="1:5" ht="28.5" x14ac:dyDescent="0.2">
      <c r="A123" s="2">
        <f t="shared" si="23"/>
        <v>99</v>
      </c>
      <c r="B123" s="6" t="s">
        <v>211</v>
      </c>
      <c r="C123" s="2" t="s">
        <v>30</v>
      </c>
      <c r="D123" s="9" t="s">
        <v>50</v>
      </c>
      <c r="E123" s="14"/>
    </row>
    <row r="124" spans="1:5" x14ac:dyDescent="0.2">
      <c r="A124" s="2">
        <f t="shared" si="23"/>
        <v>100</v>
      </c>
      <c r="B124" s="6" t="s">
        <v>37</v>
      </c>
      <c r="C124" s="2" t="s">
        <v>30</v>
      </c>
      <c r="D124" s="9" t="s">
        <v>50</v>
      </c>
      <c r="E124" s="14"/>
    </row>
    <row r="125" spans="1:5" ht="15" x14ac:dyDescent="0.2">
      <c r="A125" s="2"/>
      <c r="B125" s="68" t="s">
        <v>92</v>
      </c>
      <c r="C125" s="68"/>
      <c r="D125" s="68"/>
      <c r="E125" s="68"/>
    </row>
    <row r="126" spans="1:5" ht="15" x14ac:dyDescent="0.2">
      <c r="A126" s="2">
        <f t="shared" ref="A126" si="24">A124+1</f>
        <v>101</v>
      </c>
      <c r="B126" s="6" t="s">
        <v>38</v>
      </c>
      <c r="C126" s="2" t="s">
        <v>32</v>
      </c>
      <c r="D126" s="20"/>
      <c r="E126" s="20"/>
    </row>
    <row r="127" spans="1:5" x14ac:dyDescent="0.2">
      <c r="A127" s="2">
        <f t="shared" ref="A127:A133" si="25">A126+1</f>
        <v>102</v>
      </c>
      <c r="B127" s="6" t="s">
        <v>39</v>
      </c>
      <c r="C127" s="2" t="s">
        <v>32</v>
      </c>
      <c r="D127" s="9"/>
      <c r="E127" s="2"/>
    </row>
    <row r="128" spans="1:5" x14ac:dyDescent="0.2">
      <c r="A128" s="2">
        <f t="shared" si="25"/>
        <v>103</v>
      </c>
      <c r="B128" s="7" t="s">
        <v>80</v>
      </c>
      <c r="C128" s="2" t="s">
        <v>32</v>
      </c>
      <c r="D128" s="12"/>
      <c r="E128" s="2"/>
    </row>
    <row r="129" spans="1:5" x14ac:dyDescent="0.2">
      <c r="A129" s="2">
        <f t="shared" si="25"/>
        <v>104</v>
      </c>
      <c r="B129" s="6" t="s">
        <v>40</v>
      </c>
      <c r="C129" s="2" t="s">
        <v>41</v>
      </c>
      <c r="D129" s="9"/>
      <c r="E129" s="14"/>
    </row>
    <row r="130" spans="1:5" x14ac:dyDescent="0.2">
      <c r="A130" s="2">
        <f t="shared" si="25"/>
        <v>105</v>
      </c>
      <c r="B130" s="6" t="s">
        <v>42</v>
      </c>
      <c r="C130" s="2" t="s">
        <v>41</v>
      </c>
      <c r="D130" s="9"/>
      <c r="E130" s="14"/>
    </row>
    <row r="131" spans="1:5" ht="16.5" x14ac:dyDescent="0.2">
      <c r="A131" s="2">
        <f t="shared" si="25"/>
        <v>106</v>
      </c>
      <c r="B131" s="6" t="s">
        <v>93</v>
      </c>
      <c r="C131" s="2" t="s">
        <v>41</v>
      </c>
      <c r="D131" s="9"/>
      <c r="E131" s="14"/>
    </row>
    <row r="132" spans="1:5" x14ac:dyDescent="0.2">
      <c r="A132" s="2">
        <f t="shared" si="25"/>
        <v>107</v>
      </c>
      <c r="B132" s="6" t="s">
        <v>43</v>
      </c>
      <c r="C132" s="2" t="s">
        <v>41</v>
      </c>
      <c r="D132" s="9"/>
      <c r="E132" s="14"/>
    </row>
    <row r="133" spans="1:5" x14ac:dyDescent="0.2">
      <c r="A133" s="2">
        <f t="shared" si="25"/>
        <v>108</v>
      </c>
      <c r="B133" s="6" t="s">
        <v>44</v>
      </c>
      <c r="C133" s="2" t="s">
        <v>41</v>
      </c>
      <c r="D133" s="9"/>
      <c r="E133" s="14"/>
    </row>
    <row r="134" spans="1:5" x14ac:dyDescent="0.2">
      <c r="C134" s="36"/>
      <c r="D134" s="37"/>
      <c r="E134" s="36"/>
    </row>
    <row r="135" spans="1:5" x14ac:dyDescent="0.2">
      <c r="C135" s="36"/>
      <c r="D135" s="37"/>
      <c r="E135" s="36"/>
    </row>
    <row r="136" spans="1:5" x14ac:dyDescent="0.2">
      <c r="B136" s="38" t="s">
        <v>45</v>
      </c>
      <c r="C136" s="36"/>
      <c r="D136" s="37"/>
      <c r="E136" s="34" t="s">
        <v>46</v>
      </c>
    </row>
    <row r="137" spans="1:5" x14ac:dyDescent="0.2">
      <c r="C137" s="36"/>
      <c r="D137" s="37"/>
      <c r="E137" s="36"/>
    </row>
    <row r="138" spans="1:5" x14ac:dyDescent="0.2">
      <c r="B138" s="38" t="s">
        <v>47</v>
      </c>
      <c r="C138" s="36"/>
      <c r="D138" s="37"/>
      <c r="E138" s="36"/>
    </row>
    <row r="139" spans="1:5" x14ac:dyDescent="0.2">
      <c r="C139" s="36"/>
      <c r="D139" s="37"/>
      <c r="E139" s="36"/>
    </row>
    <row r="140" spans="1:5" x14ac:dyDescent="0.2">
      <c r="B140" s="38" t="s">
        <v>48</v>
      </c>
      <c r="C140" s="36"/>
      <c r="D140" s="37"/>
      <c r="E140" s="36"/>
    </row>
    <row r="141" spans="1:5" x14ac:dyDescent="0.2">
      <c r="C141" s="36"/>
      <c r="D141" s="37"/>
      <c r="E141" s="36"/>
    </row>
  </sheetData>
  <mergeCells count="15">
    <mergeCell ref="B96:D96"/>
    <mergeCell ref="B111:D111"/>
    <mergeCell ref="B117:E117"/>
    <mergeCell ref="B125:E125"/>
    <mergeCell ref="B54:D54"/>
    <mergeCell ref="B57:C57"/>
    <mergeCell ref="B66:D66"/>
    <mergeCell ref="B90:D90"/>
    <mergeCell ref="B93:D93"/>
    <mergeCell ref="B50:D50"/>
    <mergeCell ref="B5:D5"/>
    <mergeCell ref="B17:D17"/>
    <mergeCell ref="B27:D27"/>
    <mergeCell ref="B38:D38"/>
    <mergeCell ref="B45:D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 of Requirements</vt:lpstr>
      <vt:lpstr>1 ph 10 kVA</vt:lpstr>
      <vt:lpstr>1 ph 15 kVA</vt:lpstr>
      <vt:lpstr>1 ph 25 kVA</vt:lpstr>
      <vt:lpstr>1 ph 37.5 kVA</vt:lpstr>
      <vt:lpstr>1 ph 50 kVA</vt:lpstr>
      <vt:lpstr>1 ph 75 kVA</vt:lpstr>
      <vt:lpstr>1 ph 100 kVA</vt:lpstr>
      <vt:lpstr>1 ph 167 kVA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Sigvold Plass</dc:creator>
  <cp:lastModifiedBy>Ganesh Persaud</cp:lastModifiedBy>
  <cp:lastPrinted>2021-06-10T01:04:29Z</cp:lastPrinted>
  <dcterms:created xsi:type="dcterms:W3CDTF">2021-05-24T19:19:00Z</dcterms:created>
  <dcterms:modified xsi:type="dcterms:W3CDTF">2022-03-25T16:12:19Z</dcterms:modified>
</cp:coreProperties>
</file>